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A05" lockStructure="1"/>
  <bookViews>
    <workbookView xWindow="0" yWindow="0" windowWidth="28800" windowHeight="12315" activeTab="6"/>
  </bookViews>
  <sheets>
    <sheet name="Uputstvo" sheetId="8" r:id="rId1"/>
    <sheet name="član 3" sheetId="6" r:id="rId2"/>
    <sheet name="član 4" sheetId="2" r:id="rId3"/>
    <sheet name="član 8" sheetId="3" r:id="rId4"/>
    <sheet name="član 9" sheetId="4" r:id="rId5"/>
    <sheet name="član 10" sheetId="1" r:id="rId6"/>
    <sheet name="stampa" sheetId="7" r:id="rId7"/>
    <sheet name="Sheet1" sheetId="9" r:id="rId8"/>
  </sheets>
  <definedNames>
    <definedName name="_ftn1" localSheetId="5">'član 10'!$A$650</definedName>
    <definedName name="_ftnref1" localSheetId="5">'član 10'!$F$13</definedName>
    <definedName name="OLE_LINK3" localSheetId="6">stampa!$B$133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73" i="7" l="1"/>
  <c r="X78" i="7"/>
  <c r="X77" i="7" s="1"/>
  <c r="X105" i="7"/>
  <c r="AA282" i="7"/>
  <c r="W270" i="7" l="1"/>
  <c r="AA225" i="7"/>
  <c r="AE183" i="7"/>
  <c r="AE165" i="7"/>
  <c r="AA157" i="7"/>
  <c r="AA216" i="7"/>
  <c r="AE193" i="7"/>
  <c r="W225" i="7" l="1"/>
  <c r="AE225" i="7" s="1"/>
  <c r="AA223" i="7"/>
  <c r="W223" i="7"/>
  <c r="AI225" i="7" l="1"/>
  <c r="AA278" i="7"/>
  <c r="W278" i="7"/>
  <c r="AI280" i="7"/>
  <c r="AE280" i="7"/>
  <c r="AA257" i="7" l="1"/>
  <c r="W257" i="7"/>
  <c r="AE259" i="7"/>
  <c r="AI259" i="7"/>
  <c r="AI226" i="7"/>
  <c r="AE226" i="7"/>
  <c r="AE201" i="7"/>
  <c r="AA176" i="7"/>
  <c r="W176" i="7"/>
  <c r="AI183" i="7"/>
  <c r="AI237" i="7" l="1"/>
  <c r="AA195" i="7" l="1"/>
  <c r="W216" i="7" l="1"/>
  <c r="AI216" i="7" s="1"/>
  <c r="AE214" i="7"/>
  <c r="AE211" i="7"/>
  <c r="AH84" i="7"/>
  <c r="AE224" i="7" l="1"/>
  <c r="AE222" i="7"/>
  <c r="AE215" i="7"/>
  <c r="AE206" i="7"/>
  <c r="AE200" i="7"/>
  <c r="AA191" i="7"/>
  <c r="W191" i="7"/>
  <c r="AI193" i="7"/>
  <c r="AC113" i="7"/>
  <c r="X113" i="7"/>
  <c r="AH106" i="7"/>
  <c r="X104" i="7"/>
  <c r="AH105" i="7" l="1"/>
  <c r="AH88" i="7"/>
  <c r="AH85" i="7"/>
  <c r="AA273" i="7" l="1"/>
  <c r="W273" i="7"/>
  <c r="AE277" i="7"/>
  <c r="AI277" i="7"/>
  <c r="AA202" i="7"/>
  <c r="AI224" i="7"/>
  <c r="AA212" i="7"/>
  <c r="AI214" i="7"/>
  <c r="AI206" i="7"/>
  <c r="W202" i="7"/>
  <c r="W195" i="7"/>
  <c r="AI195" i="7" s="1"/>
  <c r="AI211" i="7"/>
  <c r="AI210" i="7"/>
  <c r="AI209" i="7"/>
  <c r="AE210" i="7"/>
  <c r="AA187" i="7"/>
  <c r="W187" i="7"/>
  <c r="AI190" i="7"/>
  <c r="AI223" i="7" l="1"/>
  <c r="AE223" i="7"/>
  <c r="W157" i="7"/>
  <c r="AE158" i="7"/>
  <c r="AI158" i="7"/>
  <c r="AE159" i="7"/>
  <c r="AI159" i="7"/>
  <c r="AI160" i="7"/>
  <c r="AE161" i="7"/>
  <c r="AI161" i="7"/>
  <c r="AE162" i="7"/>
  <c r="AI162" i="7"/>
  <c r="AE163" i="7"/>
  <c r="AI163" i="7"/>
  <c r="AI164" i="7"/>
  <c r="AI165" i="7"/>
  <c r="AE166" i="7"/>
  <c r="AI166" i="7"/>
  <c r="AE167" i="7"/>
  <c r="AI167" i="7"/>
  <c r="AE168" i="7"/>
  <c r="AI168" i="7"/>
  <c r="W169" i="7"/>
  <c r="AA169" i="7"/>
  <c r="W171" i="7"/>
  <c r="AA171" i="7"/>
  <c r="AE172" i="7"/>
  <c r="AI172" i="7"/>
  <c r="AE173" i="7"/>
  <c r="AI173" i="7"/>
  <c r="AE174" i="7"/>
  <c r="AI174" i="7"/>
  <c r="AE175" i="7"/>
  <c r="AI175" i="7"/>
  <c r="AI177" i="7"/>
  <c r="AE178" i="7"/>
  <c r="AI178" i="7"/>
  <c r="AI179" i="7"/>
  <c r="AE180" i="7"/>
  <c r="AI180" i="7"/>
  <c r="AI181" i="7"/>
  <c r="AE182" i="7"/>
  <c r="AI182" i="7"/>
  <c r="W184" i="7"/>
  <c r="AA184" i="7"/>
  <c r="AE185" i="7"/>
  <c r="AI185" i="7"/>
  <c r="AE188" i="7"/>
  <c r="AI188" i="7"/>
  <c r="AE189" i="7"/>
  <c r="AI189" i="7"/>
  <c r="AI192" i="7"/>
  <c r="AE196" i="7"/>
  <c r="AI196" i="7"/>
  <c r="AE197" i="7"/>
  <c r="AI197" i="7"/>
  <c r="AE198" i="7"/>
  <c r="AI198" i="7"/>
  <c r="AI199" i="7"/>
  <c r="AI200" i="7"/>
  <c r="AI201" i="7"/>
  <c r="AI203" i="7"/>
  <c r="AE204" i="7"/>
  <c r="AI204" i="7"/>
  <c r="AE205" i="7"/>
  <c r="AI205" i="7"/>
  <c r="AE207" i="7"/>
  <c r="AI207" i="7"/>
  <c r="AE208" i="7"/>
  <c r="AI208" i="7"/>
  <c r="AE209" i="7"/>
  <c r="W212" i="7"/>
  <c r="AE213" i="7"/>
  <c r="AI213" i="7"/>
  <c r="AI215" i="7"/>
  <c r="W218" i="7"/>
  <c r="AA218" i="7"/>
  <c r="AE219" i="7"/>
  <c r="AI219" i="7"/>
  <c r="W221" i="7"/>
  <c r="W220" i="7" s="1"/>
  <c r="AA221" i="7"/>
  <c r="AA220" i="7" s="1"/>
  <c r="AI222" i="7"/>
  <c r="AI221" i="7" s="1"/>
  <c r="AI220" i="7" s="1"/>
  <c r="AC104" i="7"/>
  <c r="AH104" i="7" s="1"/>
  <c r="AA194" i="7" l="1"/>
  <c r="AI218" i="7"/>
  <c r="AI217" i="7" s="1"/>
  <c r="W194" i="7"/>
  <c r="AE220" i="7"/>
  <c r="AE221" i="7"/>
  <c r="AI191" i="7"/>
  <c r="AE191" i="7"/>
  <c r="AI187" i="7"/>
  <c r="AI186" i="7" s="1"/>
  <c r="AE184" i="7"/>
  <c r="AI184" i="7"/>
  <c r="AA156" i="7"/>
  <c r="W186" i="7"/>
  <c r="AI171" i="7"/>
  <c r="AE171" i="7"/>
  <c r="W156" i="7"/>
  <c r="AE157" i="7"/>
  <c r="AI157" i="7"/>
  <c r="AI176" i="7"/>
  <c r="AE176" i="7"/>
  <c r="AE187" i="7"/>
  <c r="AE186" i="7" s="1"/>
  <c r="AA186" i="7"/>
  <c r="AI202" i="7"/>
  <c r="AE202" i="7"/>
  <c r="AI212" i="7"/>
  <c r="AE212" i="7"/>
  <c r="AE218" i="7"/>
  <c r="AE216" i="7" s="1"/>
  <c r="AE156" i="7" l="1"/>
  <c r="W155" i="7"/>
  <c r="W227" i="7" s="1"/>
  <c r="AI156" i="7"/>
  <c r="AA245" i="7" l="1"/>
  <c r="W245" i="7"/>
  <c r="AA236" i="7"/>
  <c r="AH117" i="7"/>
  <c r="X112" i="7"/>
  <c r="X118" i="7" s="1"/>
  <c r="AC91" i="7"/>
  <c r="X91" i="7"/>
  <c r="X90" i="7" s="1"/>
  <c r="AH99" i="7"/>
  <c r="AH87" i="7"/>
  <c r="AH86" i="7"/>
  <c r="AH83" i="7"/>
  <c r="AH82" i="7"/>
  <c r="AH81" i="7"/>
  <c r="AH80" i="7"/>
  <c r="AH79" i="7"/>
  <c r="AC78" i="7"/>
  <c r="AC77" i="7" s="1"/>
  <c r="AG52" i="7"/>
  <c r="AG41" i="7"/>
  <c r="AG49" i="7" s="1"/>
  <c r="AH78" i="7" l="1"/>
  <c r="AC112" i="7"/>
  <c r="AC118" i="7" s="1"/>
  <c r="AH77" i="7"/>
  <c r="AD25" i="7" l="1"/>
  <c r="AH93" i="7"/>
  <c r="AH76" i="7"/>
  <c r="AH75" i="7"/>
  <c r="X72" i="7"/>
  <c r="X71" i="7" s="1"/>
  <c r="X102" i="7" s="1"/>
  <c r="X109" i="7" s="1"/>
  <c r="AH98" i="7" l="1"/>
  <c r="F4" i="4"/>
  <c r="AA281" i="7" l="1"/>
  <c r="W282" i="7"/>
  <c r="W281" i="7" s="1"/>
  <c r="AI283" i="7"/>
  <c r="AE283" i="7"/>
  <c r="AA272" i="7"/>
  <c r="W272" i="7"/>
  <c r="AI279" i="7"/>
  <c r="AE279" i="7"/>
  <c r="AI276" i="7"/>
  <c r="AI275" i="7"/>
  <c r="AI274" i="7"/>
  <c r="AE275" i="7"/>
  <c r="AE274" i="7"/>
  <c r="AA265" i="7"/>
  <c r="AI271" i="7"/>
  <c r="AI270" i="7" s="1"/>
  <c r="AA270" i="7"/>
  <c r="AE269" i="7"/>
  <c r="AE268" i="7"/>
  <c r="AE267" i="7"/>
  <c r="AE266" i="7"/>
  <c r="W265" i="7"/>
  <c r="AI269" i="7"/>
  <c r="AI268" i="7"/>
  <c r="AI267" i="7"/>
  <c r="AI266" i="7"/>
  <c r="AA263" i="7"/>
  <c r="W263" i="7"/>
  <c r="AI264" i="7"/>
  <c r="AE264" i="7"/>
  <c r="AI262" i="7"/>
  <c r="W260" i="7"/>
  <c r="AE262" i="7"/>
  <c r="AA254" i="7"/>
  <c r="W254" i="7"/>
  <c r="AI256" i="7"/>
  <c r="AI255" i="7"/>
  <c r="AE256" i="7"/>
  <c r="AE255" i="7"/>
  <c r="AA252" i="7"/>
  <c r="W252" i="7"/>
  <c r="AI253" i="7"/>
  <c r="AI252" i="7" s="1"/>
  <c r="F7" i="4"/>
  <c r="AI244" i="7"/>
  <c r="AI243" i="7"/>
  <c r="W236" i="7"/>
  <c r="AE254" i="7" l="1"/>
  <c r="AE265" i="7"/>
  <c r="AE282" i="7"/>
  <c r="AE281" i="7"/>
  <c r="AI254" i="7"/>
  <c r="AE263" i="7"/>
  <c r="AE272" i="7"/>
  <c r="AI278" i="7"/>
  <c r="AI282" i="7"/>
  <c r="AI281" i="7" s="1"/>
  <c r="AE273" i="7"/>
  <c r="AI273" i="7"/>
  <c r="AE278" i="7"/>
  <c r="W235" i="7"/>
  <c r="AI265" i="7"/>
  <c r="AI263" i="7"/>
  <c r="W284" i="7" l="1"/>
  <c r="AI272" i="7"/>
  <c r="D28" i="2" l="1"/>
  <c r="D27" i="2"/>
  <c r="D26" i="2"/>
  <c r="D41" i="4" l="1"/>
  <c r="F45" i="4"/>
  <c r="E45" i="4"/>
  <c r="D33" i="4"/>
  <c r="C33" i="4"/>
  <c r="F37" i="4"/>
  <c r="F38" i="4"/>
  <c r="E37" i="4"/>
  <c r="E38" i="4"/>
  <c r="D27" i="4"/>
  <c r="C27" i="4"/>
  <c r="F30" i="4"/>
  <c r="E30" i="4"/>
  <c r="F28" i="4"/>
  <c r="E28" i="4"/>
  <c r="D24" i="4"/>
  <c r="C24" i="4"/>
  <c r="F26" i="4"/>
  <c r="E26" i="4"/>
  <c r="D19" i="4"/>
  <c r="C19" i="4"/>
  <c r="F21" i="4"/>
  <c r="F22" i="4"/>
  <c r="F23" i="4"/>
  <c r="E21" i="4"/>
  <c r="E22" i="4"/>
  <c r="E23" i="4"/>
  <c r="G277" i="1"/>
  <c r="G243" i="1"/>
  <c r="G148" i="1"/>
  <c r="G129" i="1"/>
  <c r="H617" i="1"/>
  <c r="G617" i="1"/>
  <c r="H565" i="1"/>
  <c r="G565" i="1"/>
  <c r="H530" i="1"/>
  <c r="G530" i="1"/>
  <c r="H480" i="1"/>
  <c r="G480" i="1"/>
  <c r="H447" i="1"/>
  <c r="G447" i="1"/>
  <c r="H413" i="1"/>
  <c r="G413" i="1"/>
  <c r="H362" i="1"/>
  <c r="G362" i="1"/>
  <c r="I362" i="1" s="1"/>
  <c r="H311" i="1"/>
  <c r="G311" i="1"/>
  <c r="H277" i="1"/>
  <c r="J277" i="1" s="1"/>
  <c r="H243" i="1"/>
  <c r="H192" i="1"/>
  <c r="G192" i="1"/>
  <c r="I192" i="1" s="1"/>
  <c r="H148" i="1"/>
  <c r="J148" i="1" s="1"/>
  <c r="H129" i="1"/>
  <c r="H75" i="1"/>
  <c r="G75" i="1"/>
  <c r="H31" i="1"/>
  <c r="H46" i="1" s="1"/>
  <c r="G31" i="1"/>
  <c r="I31" i="1" s="1"/>
  <c r="E43" i="3"/>
  <c r="F43" i="3"/>
  <c r="C37" i="3"/>
  <c r="E37" i="3" s="1"/>
  <c r="D14" i="3"/>
  <c r="C14" i="3"/>
  <c r="D10" i="3"/>
  <c r="C10" i="3"/>
  <c r="E8" i="2"/>
  <c r="E39" i="2"/>
  <c r="AH111" i="7" s="1"/>
  <c r="B12" i="6"/>
  <c r="B3" i="6"/>
  <c r="B11" i="6" s="1"/>
  <c r="I601" i="1"/>
  <c r="I548" i="1"/>
  <c r="I511" i="1"/>
  <c r="I507" i="1"/>
  <c r="I503" i="1"/>
  <c r="I498" i="1"/>
  <c r="I432" i="1"/>
  <c r="I396" i="1"/>
  <c r="I386" i="1"/>
  <c r="I342" i="1"/>
  <c r="I331" i="1"/>
  <c r="I219" i="1"/>
  <c r="I211" i="1"/>
  <c r="I176" i="1"/>
  <c r="I170" i="1"/>
  <c r="AC108" i="7"/>
  <c r="AC110" i="7"/>
  <c r="AH95" i="7"/>
  <c r="AH96" i="7"/>
  <c r="AH97" i="7"/>
  <c r="AH101" i="7"/>
  <c r="X108" i="7"/>
  <c r="X110" i="7"/>
  <c r="E22" i="2"/>
  <c r="E23" i="2"/>
  <c r="E24" i="2"/>
  <c r="E25" i="2"/>
  <c r="E26" i="2"/>
  <c r="E27" i="2"/>
  <c r="E28" i="2"/>
  <c r="E29" i="2"/>
  <c r="E31" i="2"/>
  <c r="E34" i="2"/>
  <c r="E35" i="2"/>
  <c r="AH107" i="7" s="1"/>
  <c r="E36" i="2"/>
  <c r="AH108" i="7" s="1"/>
  <c r="E38" i="2"/>
  <c r="AH110" i="7" s="1"/>
  <c r="E42" i="2"/>
  <c r="E43" i="2"/>
  <c r="E44" i="2"/>
  <c r="AH116" i="7" s="1"/>
  <c r="E9" i="2"/>
  <c r="E10" i="2"/>
  <c r="E12" i="2"/>
  <c r="E13" i="2"/>
  <c r="E14" i="2"/>
  <c r="E15" i="2"/>
  <c r="E16" i="2"/>
  <c r="E17" i="2"/>
  <c r="E18" i="2"/>
  <c r="AH89" i="7" s="1"/>
  <c r="E21" i="2"/>
  <c r="D41" i="2"/>
  <c r="D40" i="2" s="1"/>
  <c r="D33" i="2"/>
  <c r="D32" i="2" s="1"/>
  <c r="D45" i="2" s="1"/>
  <c r="D20" i="2"/>
  <c r="D11" i="2"/>
  <c r="D7" i="2"/>
  <c r="C41" i="2"/>
  <c r="C40" i="2" s="1"/>
  <c r="E40" i="2" s="1"/>
  <c r="C33" i="2"/>
  <c r="C20" i="2"/>
  <c r="E20" i="2" s="1"/>
  <c r="C11" i="2"/>
  <c r="E11" i="2" s="1"/>
  <c r="C7" i="2"/>
  <c r="E7" i="2" s="1"/>
  <c r="G46" i="1"/>
  <c r="I46" i="1" s="1"/>
  <c r="H620" i="1"/>
  <c r="H621" i="1"/>
  <c r="J621" i="1" s="1"/>
  <c r="H622" i="1"/>
  <c r="H623" i="1"/>
  <c r="H624" i="1"/>
  <c r="H625" i="1"/>
  <c r="H626" i="1"/>
  <c r="H627" i="1"/>
  <c r="H628" i="1"/>
  <c r="H629" i="1"/>
  <c r="J629" i="1" s="1"/>
  <c r="H630" i="1"/>
  <c r="H631" i="1"/>
  <c r="G620" i="1"/>
  <c r="G621" i="1"/>
  <c r="G622" i="1"/>
  <c r="I622" i="1" s="1"/>
  <c r="G623" i="1"/>
  <c r="I623" i="1" s="1"/>
  <c r="G624" i="1"/>
  <c r="J624" i="1" s="1"/>
  <c r="G625" i="1"/>
  <c r="I625" i="1" s="1"/>
  <c r="G626" i="1"/>
  <c r="I626" i="1" s="1"/>
  <c r="G627" i="1"/>
  <c r="G628" i="1"/>
  <c r="I628" i="1" s="1"/>
  <c r="G629" i="1"/>
  <c r="G630" i="1"/>
  <c r="I630" i="1" s="1"/>
  <c r="G631" i="1"/>
  <c r="I631" i="1" s="1"/>
  <c r="H619" i="1"/>
  <c r="G619" i="1"/>
  <c r="I619" i="1" s="1"/>
  <c r="H568" i="1"/>
  <c r="H569" i="1"/>
  <c r="H570" i="1"/>
  <c r="H571" i="1"/>
  <c r="H572" i="1"/>
  <c r="H573" i="1"/>
  <c r="H574" i="1"/>
  <c r="H575" i="1"/>
  <c r="J575" i="1" s="1"/>
  <c r="H576" i="1"/>
  <c r="H577" i="1"/>
  <c r="H578" i="1"/>
  <c r="H579" i="1"/>
  <c r="G568" i="1"/>
  <c r="I568" i="1" s="1"/>
  <c r="G569" i="1"/>
  <c r="I569" i="1" s="1"/>
  <c r="G570" i="1"/>
  <c r="I570" i="1" s="1"/>
  <c r="G571" i="1"/>
  <c r="G572" i="1"/>
  <c r="I572" i="1" s="1"/>
  <c r="G573" i="1"/>
  <c r="I573" i="1" s="1"/>
  <c r="G574" i="1"/>
  <c r="J574" i="1" s="1"/>
  <c r="G575" i="1"/>
  <c r="I575" i="1" s="1"/>
  <c r="G576" i="1"/>
  <c r="G577" i="1"/>
  <c r="I577" i="1" s="1"/>
  <c r="G578" i="1"/>
  <c r="G579" i="1"/>
  <c r="H567" i="1"/>
  <c r="G567" i="1"/>
  <c r="I567" i="1" s="1"/>
  <c r="H533" i="1"/>
  <c r="H534" i="1"/>
  <c r="H535" i="1"/>
  <c r="H536" i="1"/>
  <c r="H537" i="1"/>
  <c r="H538" i="1"/>
  <c r="H539" i="1"/>
  <c r="H540" i="1"/>
  <c r="H541" i="1"/>
  <c r="H542" i="1"/>
  <c r="H543" i="1"/>
  <c r="H544" i="1"/>
  <c r="G533" i="1"/>
  <c r="G534" i="1"/>
  <c r="I534" i="1" s="1"/>
  <c r="G535" i="1"/>
  <c r="G536" i="1"/>
  <c r="G537" i="1"/>
  <c r="I537" i="1" s="1"/>
  <c r="G538" i="1"/>
  <c r="I538" i="1" s="1"/>
  <c r="G539" i="1"/>
  <c r="G540" i="1"/>
  <c r="G541" i="1"/>
  <c r="G542" i="1"/>
  <c r="I542" i="1" s="1"/>
  <c r="G543" i="1"/>
  <c r="G544" i="1"/>
  <c r="H532" i="1"/>
  <c r="G532" i="1"/>
  <c r="I532" i="1" s="1"/>
  <c r="H483" i="1"/>
  <c r="H484" i="1"/>
  <c r="J484" i="1" s="1"/>
  <c r="H485" i="1"/>
  <c r="H486" i="1"/>
  <c r="H487" i="1"/>
  <c r="H488" i="1"/>
  <c r="J488" i="1" s="1"/>
  <c r="H489" i="1"/>
  <c r="H490" i="1"/>
  <c r="H491" i="1"/>
  <c r="H492" i="1"/>
  <c r="J492" i="1" s="1"/>
  <c r="H493" i="1"/>
  <c r="H494" i="1"/>
  <c r="G483" i="1"/>
  <c r="G484" i="1"/>
  <c r="I484" i="1" s="1"/>
  <c r="G485" i="1"/>
  <c r="I485" i="1" s="1"/>
  <c r="G486" i="1"/>
  <c r="I486" i="1" s="1"/>
  <c r="G487" i="1"/>
  <c r="I487" i="1" s="1"/>
  <c r="G488" i="1"/>
  <c r="I488" i="1" s="1"/>
  <c r="G489" i="1"/>
  <c r="I489" i="1" s="1"/>
  <c r="G490" i="1"/>
  <c r="I490" i="1" s="1"/>
  <c r="G491" i="1"/>
  <c r="I491" i="1" s="1"/>
  <c r="G492" i="1"/>
  <c r="I492" i="1" s="1"/>
  <c r="G493" i="1"/>
  <c r="G494" i="1"/>
  <c r="I494" i="1" s="1"/>
  <c r="H482" i="1"/>
  <c r="G482" i="1"/>
  <c r="H450" i="1"/>
  <c r="H451" i="1"/>
  <c r="H452" i="1"/>
  <c r="H453" i="1"/>
  <c r="H454" i="1"/>
  <c r="H455" i="1"/>
  <c r="H456" i="1"/>
  <c r="H457" i="1"/>
  <c r="H458" i="1"/>
  <c r="H459" i="1"/>
  <c r="H460" i="1"/>
  <c r="H461" i="1"/>
  <c r="G450" i="1"/>
  <c r="I450" i="1" s="1"/>
  <c r="G451" i="1"/>
  <c r="G452" i="1"/>
  <c r="I452" i="1" s="1"/>
  <c r="G453" i="1"/>
  <c r="I453" i="1" s="1"/>
  <c r="G454" i="1"/>
  <c r="I454" i="1" s="1"/>
  <c r="G455" i="1"/>
  <c r="G456" i="1"/>
  <c r="I456" i="1" s="1"/>
  <c r="G457" i="1"/>
  <c r="I457" i="1" s="1"/>
  <c r="G458" i="1"/>
  <c r="I458" i="1" s="1"/>
  <c r="G459" i="1"/>
  <c r="G460" i="1"/>
  <c r="I460" i="1" s="1"/>
  <c r="G461" i="1"/>
  <c r="I461" i="1" s="1"/>
  <c r="H449" i="1"/>
  <c r="G449" i="1"/>
  <c r="I449" i="1" s="1"/>
  <c r="H416" i="1"/>
  <c r="H417" i="1"/>
  <c r="H418" i="1"/>
  <c r="H419" i="1"/>
  <c r="J419" i="1" s="1"/>
  <c r="H420" i="1"/>
  <c r="H421" i="1"/>
  <c r="H422" i="1"/>
  <c r="H423" i="1"/>
  <c r="J423" i="1" s="1"/>
  <c r="H424" i="1"/>
  <c r="H425" i="1"/>
  <c r="H426" i="1"/>
  <c r="H427" i="1"/>
  <c r="J427" i="1" s="1"/>
  <c r="G416" i="1"/>
  <c r="I416" i="1" s="1"/>
  <c r="G417" i="1"/>
  <c r="I417" i="1" s="1"/>
  <c r="G418" i="1"/>
  <c r="I418" i="1" s="1"/>
  <c r="G419" i="1"/>
  <c r="I419" i="1" s="1"/>
  <c r="G420" i="1"/>
  <c r="I420" i="1" s="1"/>
  <c r="G421" i="1"/>
  <c r="I421" i="1" s="1"/>
  <c r="G422" i="1"/>
  <c r="G423" i="1"/>
  <c r="I423" i="1" s="1"/>
  <c r="G424" i="1"/>
  <c r="I424" i="1" s="1"/>
  <c r="G425" i="1"/>
  <c r="I425" i="1" s="1"/>
  <c r="G426" i="1"/>
  <c r="G427" i="1"/>
  <c r="I427" i="1" s="1"/>
  <c r="H415" i="1"/>
  <c r="G415" i="1"/>
  <c r="I415" i="1" s="1"/>
  <c r="H365" i="1"/>
  <c r="H366" i="1"/>
  <c r="H367" i="1"/>
  <c r="H368" i="1"/>
  <c r="H369" i="1"/>
  <c r="H370" i="1"/>
  <c r="H371" i="1"/>
  <c r="H372" i="1"/>
  <c r="H373" i="1"/>
  <c r="H374" i="1"/>
  <c r="H375" i="1"/>
  <c r="H376" i="1"/>
  <c r="G365" i="1"/>
  <c r="I365" i="1" s="1"/>
  <c r="G366" i="1"/>
  <c r="I366" i="1" s="1"/>
  <c r="G367" i="1"/>
  <c r="I367" i="1" s="1"/>
  <c r="G368" i="1"/>
  <c r="G369" i="1"/>
  <c r="I369" i="1" s="1"/>
  <c r="G370" i="1"/>
  <c r="I370" i="1" s="1"/>
  <c r="G371" i="1"/>
  <c r="I371" i="1" s="1"/>
  <c r="G372" i="1"/>
  <c r="G373" i="1"/>
  <c r="I373" i="1" s="1"/>
  <c r="G374" i="1"/>
  <c r="I374" i="1" s="1"/>
  <c r="G375" i="1"/>
  <c r="I375" i="1" s="1"/>
  <c r="G376" i="1"/>
  <c r="H364" i="1"/>
  <c r="G364" i="1"/>
  <c r="I364" i="1" s="1"/>
  <c r="H314" i="1"/>
  <c r="H315" i="1"/>
  <c r="J315" i="1" s="1"/>
  <c r="H316" i="1"/>
  <c r="H317" i="1"/>
  <c r="H318" i="1"/>
  <c r="H319" i="1"/>
  <c r="J319" i="1" s="1"/>
  <c r="H320" i="1"/>
  <c r="H321" i="1"/>
  <c r="H322" i="1"/>
  <c r="H323" i="1"/>
  <c r="J323" i="1" s="1"/>
  <c r="H324" i="1"/>
  <c r="H325" i="1"/>
  <c r="G314" i="1"/>
  <c r="G315" i="1"/>
  <c r="I315" i="1" s="1"/>
  <c r="G316" i="1"/>
  <c r="I316" i="1" s="1"/>
  <c r="G317" i="1"/>
  <c r="I317" i="1" s="1"/>
  <c r="G318" i="1"/>
  <c r="G319" i="1"/>
  <c r="I319" i="1" s="1"/>
  <c r="G320" i="1"/>
  <c r="G321" i="1"/>
  <c r="I321" i="1" s="1"/>
  <c r="G322" i="1"/>
  <c r="I322" i="1" s="1"/>
  <c r="G323" i="1"/>
  <c r="I323" i="1" s="1"/>
  <c r="G324" i="1"/>
  <c r="I324" i="1" s="1"/>
  <c r="G325" i="1"/>
  <c r="I325" i="1" s="1"/>
  <c r="H313" i="1"/>
  <c r="G313" i="1"/>
  <c r="H280" i="1"/>
  <c r="H281" i="1"/>
  <c r="H282" i="1"/>
  <c r="H283" i="1"/>
  <c r="H284" i="1"/>
  <c r="H285" i="1"/>
  <c r="H286" i="1"/>
  <c r="H287" i="1"/>
  <c r="H288" i="1"/>
  <c r="H289" i="1"/>
  <c r="H290" i="1"/>
  <c r="H291" i="1"/>
  <c r="G280" i="1"/>
  <c r="G281" i="1"/>
  <c r="G282" i="1"/>
  <c r="I282" i="1" s="1"/>
  <c r="G283" i="1"/>
  <c r="I283" i="1" s="1"/>
  <c r="G284" i="1"/>
  <c r="I284" i="1" s="1"/>
  <c r="G285" i="1"/>
  <c r="G286" i="1"/>
  <c r="G287" i="1"/>
  <c r="I287" i="1" s="1"/>
  <c r="G288" i="1"/>
  <c r="I288" i="1" s="1"/>
  <c r="G289" i="1"/>
  <c r="G290" i="1"/>
  <c r="G291" i="1"/>
  <c r="I291" i="1" s="1"/>
  <c r="H279" i="1"/>
  <c r="G279" i="1"/>
  <c r="I279" i="1" s="1"/>
  <c r="H246" i="1"/>
  <c r="H247" i="1"/>
  <c r="J247" i="1" s="1"/>
  <c r="H248" i="1"/>
  <c r="H249" i="1"/>
  <c r="J249" i="1" s="1"/>
  <c r="H250" i="1"/>
  <c r="H251" i="1"/>
  <c r="H252" i="1"/>
  <c r="H253" i="1"/>
  <c r="J253" i="1" s="1"/>
  <c r="H254" i="1"/>
  <c r="H255" i="1"/>
  <c r="H256" i="1"/>
  <c r="H257" i="1"/>
  <c r="J257" i="1" s="1"/>
  <c r="G246" i="1"/>
  <c r="I246" i="1" s="1"/>
  <c r="G247" i="1"/>
  <c r="G248" i="1"/>
  <c r="I248" i="1" s="1"/>
  <c r="G249" i="1"/>
  <c r="G250" i="1"/>
  <c r="I250" i="1" s="1"/>
  <c r="G251" i="1"/>
  <c r="I251" i="1" s="1"/>
  <c r="G252" i="1"/>
  <c r="I252" i="1" s="1"/>
  <c r="G253" i="1"/>
  <c r="I253" i="1" s="1"/>
  <c r="G254" i="1"/>
  <c r="G255" i="1"/>
  <c r="I255" i="1" s="1"/>
  <c r="G256" i="1"/>
  <c r="I256" i="1" s="1"/>
  <c r="G257" i="1"/>
  <c r="I257" i="1" s="1"/>
  <c r="H245" i="1"/>
  <c r="G245" i="1"/>
  <c r="I245" i="1" s="1"/>
  <c r="H195" i="1"/>
  <c r="H196" i="1"/>
  <c r="J196" i="1" s="1"/>
  <c r="H197" i="1"/>
  <c r="H198" i="1"/>
  <c r="J198" i="1" s="1"/>
  <c r="H199" i="1"/>
  <c r="H200" i="1"/>
  <c r="H201" i="1"/>
  <c r="H202" i="1"/>
  <c r="H203" i="1"/>
  <c r="H204" i="1"/>
  <c r="H205" i="1"/>
  <c r="H206" i="1"/>
  <c r="G195" i="1"/>
  <c r="I195" i="1" s="1"/>
  <c r="G196" i="1"/>
  <c r="G197" i="1"/>
  <c r="G198" i="1"/>
  <c r="G199" i="1"/>
  <c r="I199" i="1" s="1"/>
  <c r="G200" i="1"/>
  <c r="I200" i="1" s="1"/>
  <c r="G201" i="1"/>
  <c r="I201" i="1" s="1"/>
  <c r="G202" i="1"/>
  <c r="I202" i="1" s="1"/>
  <c r="G203" i="1"/>
  <c r="I203" i="1" s="1"/>
  <c r="G204" i="1"/>
  <c r="I204" i="1" s="1"/>
  <c r="G205" i="1"/>
  <c r="I205" i="1" s="1"/>
  <c r="G206" i="1"/>
  <c r="I206" i="1" s="1"/>
  <c r="H194" i="1"/>
  <c r="G194" i="1"/>
  <c r="I194" i="1" s="1"/>
  <c r="H151" i="1"/>
  <c r="H152" i="1"/>
  <c r="J152" i="1" s="1"/>
  <c r="H153" i="1"/>
  <c r="H154" i="1"/>
  <c r="J154" i="1" s="1"/>
  <c r="H155" i="1"/>
  <c r="H156" i="1"/>
  <c r="H157" i="1"/>
  <c r="H158" i="1"/>
  <c r="H159" i="1"/>
  <c r="H160" i="1"/>
  <c r="H161" i="1"/>
  <c r="H162" i="1"/>
  <c r="G151" i="1"/>
  <c r="I151" i="1" s="1"/>
  <c r="G152" i="1"/>
  <c r="G153" i="1"/>
  <c r="I153" i="1" s="1"/>
  <c r="G154" i="1"/>
  <c r="G155" i="1"/>
  <c r="I155" i="1" s="1"/>
  <c r="G156" i="1"/>
  <c r="I156" i="1" s="1"/>
  <c r="G157" i="1"/>
  <c r="I157" i="1" s="1"/>
  <c r="G158" i="1"/>
  <c r="I158" i="1" s="1"/>
  <c r="G159" i="1"/>
  <c r="I159" i="1" s="1"/>
  <c r="G160" i="1"/>
  <c r="I160" i="1" s="1"/>
  <c r="G161" i="1"/>
  <c r="I161" i="1" s="1"/>
  <c r="G162" i="1"/>
  <c r="I162" i="1" s="1"/>
  <c r="H150" i="1"/>
  <c r="G150" i="1"/>
  <c r="I150" i="1" s="1"/>
  <c r="H78" i="1"/>
  <c r="H79" i="1"/>
  <c r="J79" i="1" s="1"/>
  <c r="H80" i="1"/>
  <c r="H81" i="1"/>
  <c r="J81" i="1" s="1"/>
  <c r="H82" i="1"/>
  <c r="H83" i="1"/>
  <c r="H84" i="1"/>
  <c r="H85" i="1"/>
  <c r="H86" i="1"/>
  <c r="H87" i="1"/>
  <c r="H88" i="1"/>
  <c r="H89" i="1"/>
  <c r="G78" i="1"/>
  <c r="I78" i="1" s="1"/>
  <c r="G79" i="1"/>
  <c r="G80" i="1"/>
  <c r="I80" i="1" s="1"/>
  <c r="G81" i="1"/>
  <c r="G82" i="1"/>
  <c r="G83" i="1"/>
  <c r="I83" i="1" s="1"/>
  <c r="G84" i="1"/>
  <c r="I84" i="1" s="1"/>
  <c r="G85" i="1"/>
  <c r="I85" i="1" s="1"/>
  <c r="G86" i="1"/>
  <c r="I86" i="1" s="1"/>
  <c r="G87" i="1"/>
  <c r="I87" i="1" s="1"/>
  <c r="G88" i="1"/>
  <c r="I88" i="1" s="1"/>
  <c r="G89" i="1"/>
  <c r="I89" i="1" s="1"/>
  <c r="H77" i="1"/>
  <c r="G77" i="1"/>
  <c r="I77" i="1" s="1"/>
  <c r="H34" i="1"/>
  <c r="H35" i="1"/>
  <c r="J35" i="1" s="1"/>
  <c r="H36" i="1"/>
  <c r="H37" i="1"/>
  <c r="H38" i="1"/>
  <c r="H39" i="1"/>
  <c r="H40" i="1"/>
  <c r="H41" i="1"/>
  <c r="H42" i="1"/>
  <c r="H43" i="1"/>
  <c r="H44" i="1"/>
  <c r="H45" i="1"/>
  <c r="G34" i="1"/>
  <c r="I34" i="1" s="1"/>
  <c r="G35" i="1"/>
  <c r="I35" i="1" s="1"/>
  <c r="G36" i="1"/>
  <c r="G37" i="1"/>
  <c r="I37" i="1" s="1"/>
  <c r="G38" i="1"/>
  <c r="G39" i="1"/>
  <c r="I39" i="1" s="1"/>
  <c r="G40" i="1"/>
  <c r="G41" i="1"/>
  <c r="I41" i="1" s="1"/>
  <c r="G42" i="1"/>
  <c r="G43" i="1"/>
  <c r="I43" i="1" s="1"/>
  <c r="G44" i="1"/>
  <c r="I44" i="1" s="1"/>
  <c r="G45" i="1"/>
  <c r="I45" i="1" s="1"/>
  <c r="H33" i="1"/>
  <c r="G33" i="1"/>
  <c r="I33" i="1" s="1"/>
  <c r="J628" i="1"/>
  <c r="J626" i="1"/>
  <c r="I624" i="1"/>
  <c r="I620" i="1"/>
  <c r="J616" i="1"/>
  <c r="I616" i="1"/>
  <c r="J615" i="1"/>
  <c r="I615" i="1"/>
  <c r="J614" i="1"/>
  <c r="I614" i="1"/>
  <c r="J613" i="1"/>
  <c r="I613" i="1"/>
  <c r="J612" i="1"/>
  <c r="I612" i="1"/>
  <c r="J611" i="1"/>
  <c r="I611" i="1"/>
  <c r="J610" i="1"/>
  <c r="I610" i="1"/>
  <c r="J609" i="1"/>
  <c r="I609" i="1"/>
  <c r="J608" i="1"/>
  <c r="I608" i="1"/>
  <c r="J607" i="1"/>
  <c r="I607" i="1"/>
  <c r="J606" i="1"/>
  <c r="I606" i="1"/>
  <c r="J605" i="1"/>
  <c r="I605" i="1"/>
  <c r="J604" i="1"/>
  <c r="I604" i="1"/>
  <c r="I578" i="1"/>
  <c r="I576" i="1"/>
  <c r="I574" i="1"/>
  <c r="J570" i="1"/>
  <c r="J568" i="1"/>
  <c r="J564" i="1"/>
  <c r="I564" i="1"/>
  <c r="J563" i="1"/>
  <c r="I563" i="1"/>
  <c r="J562" i="1"/>
  <c r="I562" i="1"/>
  <c r="J561" i="1"/>
  <c r="I561" i="1"/>
  <c r="J560" i="1"/>
  <c r="I560" i="1"/>
  <c r="J559" i="1"/>
  <c r="I559" i="1"/>
  <c r="J558" i="1"/>
  <c r="I558" i="1"/>
  <c r="J557" i="1"/>
  <c r="I557" i="1"/>
  <c r="J556" i="1"/>
  <c r="I556" i="1"/>
  <c r="J555" i="1"/>
  <c r="I555" i="1"/>
  <c r="J554" i="1"/>
  <c r="I554" i="1"/>
  <c r="J553" i="1"/>
  <c r="I553" i="1"/>
  <c r="J552" i="1"/>
  <c r="I552" i="1"/>
  <c r="I544" i="1"/>
  <c r="I540" i="1"/>
  <c r="I536" i="1"/>
  <c r="J529" i="1"/>
  <c r="I529" i="1"/>
  <c r="J528" i="1"/>
  <c r="I528" i="1"/>
  <c r="J527" i="1"/>
  <c r="I527" i="1"/>
  <c r="J526" i="1"/>
  <c r="I526" i="1"/>
  <c r="J525" i="1"/>
  <c r="I525" i="1"/>
  <c r="J524" i="1"/>
  <c r="I524" i="1"/>
  <c r="J523" i="1"/>
  <c r="I523" i="1"/>
  <c r="J522" i="1"/>
  <c r="I522" i="1"/>
  <c r="J521" i="1"/>
  <c r="I521" i="1"/>
  <c r="J520" i="1"/>
  <c r="I520" i="1"/>
  <c r="J519" i="1"/>
  <c r="I519" i="1"/>
  <c r="J518" i="1"/>
  <c r="I518" i="1"/>
  <c r="J517" i="1"/>
  <c r="I517" i="1"/>
  <c r="J494" i="1"/>
  <c r="J490" i="1"/>
  <c r="J486" i="1"/>
  <c r="I482" i="1"/>
  <c r="J479" i="1"/>
  <c r="I479" i="1"/>
  <c r="J478" i="1"/>
  <c r="I478" i="1"/>
  <c r="J477" i="1"/>
  <c r="I477" i="1"/>
  <c r="J476" i="1"/>
  <c r="I476" i="1"/>
  <c r="J475" i="1"/>
  <c r="I475" i="1"/>
  <c r="J474" i="1"/>
  <c r="I474" i="1"/>
  <c r="J473" i="1"/>
  <c r="I473" i="1"/>
  <c r="J472" i="1"/>
  <c r="I472" i="1"/>
  <c r="J471" i="1"/>
  <c r="I471" i="1"/>
  <c r="J470" i="1"/>
  <c r="I470" i="1"/>
  <c r="J469" i="1"/>
  <c r="I469" i="1"/>
  <c r="J468" i="1"/>
  <c r="I468" i="1"/>
  <c r="J467" i="1"/>
  <c r="I467" i="1"/>
  <c r="I459" i="1"/>
  <c r="I455" i="1"/>
  <c r="I451" i="1"/>
  <c r="J446" i="1"/>
  <c r="I446" i="1"/>
  <c r="J445" i="1"/>
  <c r="I445" i="1"/>
  <c r="J444" i="1"/>
  <c r="I444" i="1"/>
  <c r="J443" i="1"/>
  <c r="I443" i="1"/>
  <c r="J442" i="1"/>
  <c r="I442" i="1"/>
  <c r="J441" i="1"/>
  <c r="I441" i="1"/>
  <c r="J440" i="1"/>
  <c r="I440" i="1"/>
  <c r="J439" i="1"/>
  <c r="I439" i="1"/>
  <c r="J438" i="1"/>
  <c r="I438" i="1"/>
  <c r="J437" i="1"/>
  <c r="I437" i="1"/>
  <c r="J436" i="1"/>
  <c r="I436" i="1"/>
  <c r="J435" i="1"/>
  <c r="I435" i="1"/>
  <c r="J434" i="1"/>
  <c r="I434" i="1"/>
  <c r="J425" i="1"/>
  <c r="J421" i="1"/>
  <c r="J417" i="1"/>
  <c r="J412" i="1"/>
  <c r="I412" i="1"/>
  <c r="J411" i="1"/>
  <c r="I411" i="1"/>
  <c r="J410" i="1"/>
  <c r="I410" i="1"/>
  <c r="J409" i="1"/>
  <c r="I409" i="1"/>
  <c r="J408" i="1"/>
  <c r="I408" i="1"/>
  <c r="J407" i="1"/>
  <c r="I407" i="1"/>
  <c r="J406" i="1"/>
  <c r="I406" i="1"/>
  <c r="J405" i="1"/>
  <c r="I405" i="1"/>
  <c r="J404" i="1"/>
  <c r="I404" i="1"/>
  <c r="J403" i="1"/>
  <c r="I403" i="1"/>
  <c r="J402" i="1"/>
  <c r="I402" i="1"/>
  <c r="J401" i="1"/>
  <c r="I401" i="1"/>
  <c r="J400" i="1"/>
  <c r="I400" i="1"/>
  <c r="I376" i="1"/>
  <c r="I372" i="1"/>
  <c r="I368" i="1"/>
  <c r="J361" i="1"/>
  <c r="I361" i="1"/>
  <c r="J360" i="1"/>
  <c r="I360" i="1"/>
  <c r="J359" i="1"/>
  <c r="I359" i="1"/>
  <c r="J358" i="1"/>
  <c r="I358" i="1"/>
  <c r="J357" i="1"/>
  <c r="I357" i="1"/>
  <c r="J356" i="1"/>
  <c r="I356" i="1"/>
  <c r="J355" i="1"/>
  <c r="I355" i="1"/>
  <c r="J354" i="1"/>
  <c r="I354" i="1"/>
  <c r="J353" i="1"/>
  <c r="I353" i="1"/>
  <c r="J352" i="1"/>
  <c r="I352" i="1"/>
  <c r="J351" i="1"/>
  <c r="I351" i="1"/>
  <c r="J350" i="1"/>
  <c r="I350" i="1"/>
  <c r="J349" i="1"/>
  <c r="I349" i="1"/>
  <c r="J325" i="1"/>
  <c r="J321" i="1"/>
  <c r="J317" i="1"/>
  <c r="I313" i="1"/>
  <c r="J310" i="1"/>
  <c r="I310" i="1"/>
  <c r="J309" i="1"/>
  <c r="I309" i="1"/>
  <c r="J308" i="1"/>
  <c r="I308" i="1"/>
  <c r="J307" i="1"/>
  <c r="I307" i="1"/>
  <c r="J306" i="1"/>
  <c r="I306" i="1"/>
  <c r="J305" i="1"/>
  <c r="I305" i="1"/>
  <c r="J304" i="1"/>
  <c r="I304" i="1"/>
  <c r="J303" i="1"/>
  <c r="I303" i="1"/>
  <c r="J302" i="1"/>
  <c r="I302" i="1"/>
  <c r="J301" i="1"/>
  <c r="I301" i="1"/>
  <c r="J300" i="1"/>
  <c r="I300" i="1"/>
  <c r="J299" i="1"/>
  <c r="I299" i="1"/>
  <c r="J298" i="1"/>
  <c r="I298" i="1"/>
  <c r="I289" i="1"/>
  <c r="I285" i="1"/>
  <c r="I281" i="1"/>
  <c r="J276" i="1"/>
  <c r="I276" i="1"/>
  <c r="J275" i="1"/>
  <c r="I275" i="1"/>
  <c r="J274" i="1"/>
  <c r="I274" i="1"/>
  <c r="J273" i="1"/>
  <c r="I273" i="1"/>
  <c r="J272" i="1"/>
  <c r="I272" i="1"/>
  <c r="J271" i="1"/>
  <c r="I271" i="1"/>
  <c r="J270" i="1"/>
  <c r="I270" i="1"/>
  <c r="J269" i="1"/>
  <c r="I269" i="1"/>
  <c r="J268" i="1"/>
  <c r="I268" i="1"/>
  <c r="J267" i="1"/>
  <c r="I267" i="1"/>
  <c r="J266" i="1"/>
  <c r="I266" i="1"/>
  <c r="J265" i="1"/>
  <c r="I265" i="1"/>
  <c r="J264" i="1"/>
  <c r="I264" i="1"/>
  <c r="J255" i="1"/>
  <c r="J251" i="1"/>
  <c r="I249" i="1"/>
  <c r="I247" i="1"/>
  <c r="J242" i="1"/>
  <c r="I242" i="1"/>
  <c r="J241" i="1"/>
  <c r="I241" i="1"/>
  <c r="J240" i="1"/>
  <c r="I240" i="1"/>
  <c r="J239" i="1"/>
  <c r="I239" i="1"/>
  <c r="J238" i="1"/>
  <c r="I238" i="1"/>
  <c r="J237" i="1"/>
  <c r="I237" i="1"/>
  <c r="J236" i="1"/>
  <c r="I236" i="1"/>
  <c r="J235" i="1"/>
  <c r="I235" i="1"/>
  <c r="J234" i="1"/>
  <c r="I234" i="1"/>
  <c r="J233" i="1"/>
  <c r="I233" i="1"/>
  <c r="J232" i="1"/>
  <c r="I232" i="1"/>
  <c r="J231" i="1"/>
  <c r="I231" i="1"/>
  <c r="J230" i="1"/>
  <c r="I230" i="1"/>
  <c r="J206" i="1"/>
  <c r="J204" i="1"/>
  <c r="J202" i="1"/>
  <c r="J200" i="1"/>
  <c r="J199" i="1"/>
  <c r="I198" i="1"/>
  <c r="I196"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62" i="1"/>
  <c r="J160" i="1"/>
  <c r="J158" i="1"/>
  <c r="J156" i="1"/>
  <c r="J155" i="1"/>
  <c r="I154" i="1"/>
  <c r="I152"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I148" i="1"/>
  <c r="I149" i="1"/>
  <c r="I164" i="1"/>
  <c r="I165" i="1"/>
  <c r="I166" i="1"/>
  <c r="J166" i="1"/>
  <c r="I167" i="1"/>
  <c r="J167" i="1"/>
  <c r="I168" i="1"/>
  <c r="J168"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89" i="1"/>
  <c r="J87" i="1"/>
  <c r="J85" i="1"/>
  <c r="J83" i="1"/>
  <c r="I82" i="1"/>
  <c r="I81" i="1"/>
  <c r="I79" i="1"/>
  <c r="J74" i="1"/>
  <c r="I74" i="1"/>
  <c r="J73" i="1"/>
  <c r="I73" i="1"/>
  <c r="J72" i="1"/>
  <c r="I72" i="1"/>
  <c r="J71" i="1"/>
  <c r="I71" i="1"/>
  <c r="J70" i="1"/>
  <c r="I70" i="1"/>
  <c r="J69" i="1"/>
  <c r="I69" i="1"/>
  <c r="J68" i="1"/>
  <c r="I68" i="1"/>
  <c r="J67" i="1"/>
  <c r="I67" i="1"/>
  <c r="J66" i="1"/>
  <c r="I66" i="1"/>
  <c r="J65" i="1"/>
  <c r="I65" i="1"/>
  <c r="J64" i="1"/>
  <c r="I64" i="1"/>
  <c r="J63" i="1"/>
  <c r="I63" i="1"/>
  <c r="J62" i="1"/>
  <c r="I62" i="1"/>
  <c r="J44" i="1"/>
  <c r="J43" i="1"/>
  <c r="I42" i="1"/>
  <c r="I40" i="1"/>
  <c r="I38" i="1"/>
  <c r="I36" i="1"/>
  <c r="J34" i="1"/>
  <c r="I47" i="1"/>
  <c r="I48" i="1"/>
  <c r="I49" i="1"/>
  <c r="J49" i="1"/>
  <c r="I50" i="1"/>
  <c r="J50" i="1"/>
  <c r="I51" i="1"/>
  <c r="J51" i="1"/>
  <c r="I52" i="1"/>
  <c r="J52" i="1"/>
  <c r="I53" i="1"/>
  <c r="J53" i="1"/>
  <c r="I54" i="1"/>
  <c r="J54" i="1"/>
  <c r="I55" i="1"/>
  <c r="J55" i="1"/>
  <c r="I56" i="1"/>
  <c r="J56" i="1"/>
  <c r="I57" i="1"/>
  <c r="J57" i="1"/>
  <c r="J28" i="1"/>
  <c r="J29" i="1"/>
  <c r="J30" i="1"/>
  <c r="I28" i="1"/>
  <c r="I29" i="1"/>
  <c r="I30" i="1"/>
  <c r="J19" i="1"/>
  <c r="J20" i="1"/>
  <c r="J21" i="1"/>
  <c r="J22" i="1"/>
  <c r="J23" i="1"/>
  <c r="J24" i="1"/>
  <c r="J25" i="1"/>
  <c r="J26" i="1"/>
  <c r="J27" i="1"/>
  <c r="I19" i="1"/>
  <c r="I20" i="1"/>
  <c r="I21" i="1"/>
  <c r="I22" i="1"/>
  <c r="I23" i="1"/>
  <c r="I24" i="1"/>
  <c r="I25" i="1"/>
  <c r="I26" i="1"/>
  <c r="I27" i="1"/>
  <c r="J18" i="1"/>
  <c r="I18" i="1"/>
  <c r="J31" i="1"/>
  <c r="G592" i="1"/>
  <c r="G588" i="1"/>
  <c r="H591" i="1"/>
  <c r="I592" i="1"/>
  <c r="E43" i="4"/>
  <c r="E44" i="4"/>
  <c r="E46" i="4"/>
  <c r="E48" i="4"/>
  <c r="E50" i="4"/>
  <c r="E52" i="4"/>
  <c r="E25" i="4"/>
  <c r="E29" i="4"/>
  <c r="E32" i="4"/>
  <c r="E34" i="4"/>
  <c r="E35" i="4"/>
  <c r="E36" i="4"/>
  <c r="E40" i="4"/>
  <c r="AE271" i="7" s="1"/>
  <c r="E42" i="4"/>
  <c r="E5" i="4"/>
  <c r="E6" i="4"/>
  <c r="E7" i="4"/>
  <c r="E8" i="4"/>
  <c r="E9" i="4"/>
  <c r="E10" i="4"/>
  <c r="E11" i="4"/>
  <c r="E13" i="4"/>
  <c r="E14" i="4"/>
  <c r="E15" i="4"/>
  <c r="E16" i="4"/>
  <c r="E17" i="4"/>
  <c r="E18" i="4"/>
  <c r="E20" i="4"/>
  <c r="E4" i="4"/>
  <c r="F42" i="4"/>
  <c r="F43" i="4"/>
  <c r="F44" i="4"/>
  <c r="F46" i="4"/>
  <c r="F48" i="4"/>
  <c r="F50" i="4"/>
  <c r="F52" i="4"/>
  <c r="F25" i="4"/>
  <c r="F29" i="4"/>
  <c r="F32" i="4"/>
  <c r="F34" i="4"/>
  <c r="F35" i="4"/>
  <c r="F36" i="4"/>
  <c r="F40" i="4"/>
  <c r="F13" i="4"/>
  <c r="F14" i="4"/>
  <c r="F15" i="4"/>
  <c r="F16" i="4"/>
  <c r="F17" i="4"/>
  <c r="F18" i="4"/>
  <c r="F20" i="4"/>
  <c r="F5" i="4"/>
  <c r="F6" i="4"/>
  <c r="F8" i="4"/>
  <c r="F9" i="4"/>
  <c r="F10" i="4"/>
  <c r="F11" i="4"/>
  <c r="D51" i="4"/>
  <c r="D49" i="4"/>
  <c r="D47" i="4"/>
  <c r="D39" i="4"/>
  <c r="D31" i="4"/>
  <c r="D12" i="4"/>
  <c r="C51" i="4"/>
  <c r="C49" i="4"/>
  <c r="C47" i="4"/>
  <c r="C41" i="4"/>
  <c r="C39" i="4"/>
  <c r="E39" i="4" s="1"/>
  <c r="AE270" i="7" s="1"/>
  <c r="C31" i="4"/>
  <c r="C12" i="4"/>
  <c r="D3" i="4"/>
  <c r="C3" i="4"/>
  <c r="E3" i="4" s="1"/>
  <c r="E8" i="3"/>
  <c r="F45" i="3"/>
  <c r="F46" i="3"/>
  <c r="F34" i="3"/>
  <c r="F35" i="3"/>
  <c r="F36" i="3"/>
  <c r="F38" i="3"/>
  <c r="F40" i="3"/>
  <c r="F42" i="3"/>
  <c r="F19" i="3"/>
  <c r="F20" i="3"/>
  <c r="F22" i="3"/>
  <c r="F24" i="3"/>
  <c r="F25" i="3"/>
  <c r="F27" i="3"/>
  <c r="F29" i="3"/>
  <c r="F30" i="3"/>
  <c r="F31" i="3"/>
  <c r="F33" i="3"/>
  <c r="F4" i="3"/>
  <c r="F5" i="3"/>
  <c r="F6" i="3"/>
  <c r="F7" i="3"/>
  <c r="F8" i="3"/>
  <c r="F9" i="3"/>
  <c r="F11" i="3"/>
  <c r="F12" i="3"/>
  <c r="F13" i="3"/>
  <c r="F15" i="3"/>
  <c r="F16" i="3"/>
  <c r="F17" i="3"/>
  <c r="F18" i="3"/>
  <c r="E45" i="3"/>
  <c r="E46" i="3"/>
  <c r="E30" i="3"/>
  <c r="E31" i="3"/>
  <c r="E33" i="3"/>
  <c r="E34" i="3"/>
  <c r="E35" i="3"/>
  <c r="E36" i="3"/>
  <c r="E38" i="3"/>
  <c r="E40" i="3"/>
  <c r="E42" i="3"/>
  <c r="E18" i="3"/>
  <c r="E19" i="3"/>
  <c r="E20" i="3"/>
  <c r="E22" i="3"/>
  <c r="E24" i="3"/>
  <c r="E25" i="3"/>
  <c r="E27" i="3"/>
  <c r="E29" i="3"/>
  <c r="E4" i="3"/>
  <c r="E5" i="3"/>
  <c r="E6" i="3"/>
  <c r="E7" i="3"/>
  <c r="E9" i="3"/>
  <c r="E11" i="3"/>
  <c r="E12" i="3"/>
  <c r="E13" i="3"/>
  <c r="E15" i="3"/>
  <c r="E16" i="3"/>
  <c r="E17" i="3"/>
  <c r="C3" i="3"/>
  <c r="D3" i="3"/>
  <c r="D44" i="3"/>
  <c r="D41" i="3"/>
  <c r="D39" i="3"/>
  <c r="D37" i="3"/>
  <c r="F37" i="3" s="1"/>
  <c r="D32" i="3"/>
  <c r="D28" i="3"/>
  <c r="D26" i="3"/>
  <c r="D23" i="3"/>
  <c r="D21" i="3"/>
  <c r="C44" i="3"/>
  <c r="E44" i="3" s="1"/>
  <c r="C41" i="3"/>
  <c r="E41" i="3" s="1"/>
  <c r="C39" i="3"/>
  <c r="C32" i="3"/>
  <c r="F32" i="3" s="1"/>
  <c r="C28" i="3"/>
  <c r="E28" i="3" s="1"/>
  <c r="C26" i="3"/>
  <c r="E26" i="3" s="1"/>
  <c r="C23" i="3"/>
  <c r="C21" i="3"/>
  <c r="I510" i="1"/>
  <c r="I512" i="1"/>
  <c r="I513" i="1"/>
  <c r="I514" i="1"/>
  <c r="I515" i="1"/>
  <c r="I531" i="1"/>
  <c r="I546" i="1"/>
  <c r="I547" i="1"/>
  <c r="I549" i="1"/>
  <c r="I550" i="1"/>
  <c r="I551" i="1"/>
  <c r="I566" i="1"/>
  <c r="I581" i="1"/>
  <c r="I597" i="1"/>
  <c r="I598" i="1"/>
  <c r="I599" i="1"/>
  <c r="I600" i="1"/>
  <c r="I602" i="1"/>
  <c r="I603" i="1"/>
  <c r="I633" i="1"/>
  <c r="I496" i="1"/>
  <c r="I497" i="1"/>
  <c r="I499" i="1"/>
  <c r="I500" i="1"/>
  <c r="I501" i="1"/>
  <c r="I502" i="1"/>
  <c r="I504" i="1"/>
  <c r="I505" i="1"/>
  <c r="I506" i="1"/>
  <c r="I508" i="1"/>
  <c r="I509" i="1"/>
  <c r="I448" i="1"/>
  <c r="I463" i="1"/>
  <c r="I464" i="1"/>
  <c r="I465" i="1"/>
  <c r="I429" i="1"/>
  <c r="I430" i="1"/>
  <c r="I431" i="1"/>
  <c r="I433" i="1"/>
  <c r="I391" i="1"/>
  <c r="I392" i="1"/>
  <c r="I393" i="1"/>
  <c r="I394" i="1"/>
  <c r="I395" i="1"/>
  <c r="I397" i="1"/>
  <c r="I398" i="1"/>
  <c r="I399" i="1"/>
  <c r="I414" i="1"/>
  <c r="I381" i="1"/>
  <c r="I382" i="1"/>
  <c r="I383" i="1"/>
  <c r="I384" i="1"/>
  <c r="I385" i="1"/>
  <c r="I387" i="1"/>
  <c r="I388" i="1"/>
  <c r="I389" i="1"/>
  <c r="I390" i="1"/>
  <c r="I346" i="1"/>
  <c r="I347" i="1"/>
  <c r="I348" i="1"/>
  <c r="I378" i="1"/>
  <c r="I380" i="1"/>
  <c r="I337" i="1"/>
  <c r="I338" i="1"/>
  <c r="I339" i="1"/>
  <c r="I340" i="1"/>
  <c r="I341" i="1"/>
  <c r="I343" i="1"/>
  <c r="I344" i="1"/>
  <c r="I345" i="1"/>
  <c r="I327" i="1"/>
  <c r="I328" i="1"/>
  <c r="I329" i="1"/>
  <c r="I330" i="1"/>
  <c r="I332" i="1"/>
  <c r="I333" i="1"/>
  <c r="I334" i="1"/>
  <c r="I335" i="1"/>
  <c r="I336" i="1"/>
  <c r="I294" i="1"/>
  <c r="I295" i="1"/>
  <c r="I296" i="1"/>
  <c r="I297" i="1"/>
  <c r="I312" i="1"/>
  <c r="I259" i="1"/>
  <c r="I260" i="1"/>
  <c r="I261" i="1"/>
  <c r="I262" i="1"/>
  <c r="I263" i="1"/>
  <c r="I278" i="1"/>
  <c r="I293" i="1"/>
  <c r="I244" i="1"/>
  <c r="I224" i="1"/>
  <c r="I225" i="1"/>
  <c r="I226" i="1"/>
  <c r="I227" i="1"/>
  <c r="I228" i="1"/>
  <c r="I214" i="1"/>
  <c r="I215" i="1"/>
  <c r="I216" i="1"/>
  <c r="I217" i="1"/>
  <c r="I218" i="1"/>
  <c r="I220" i="1"/>
  <c r="I221" i="1"/>
  <c r="I222" i="1"/>
  <c r="I223" i="1"/>
  <c r="I208" i="1"/>
  <c r="I209" i="1"/>
  <c r="I210" i="1"/>
  <c r="I212" i="1"/>
  <c r="I213" i="1"/>
  <c r="I193" i="1"/>
  <c r="I171" i="1"/>
  <c r="I172" i="1"/>
  <c r="I173" i="1"/>
  <c r="I174" i="1"/>
  <c r="I175" i="1"/>
  <c r="I177" i="1"/>
  <c r="I178" i="1"/>
  <c r="I169" i="1"/>
  <c r="I130" i="1"/>
  <c r="I131" i="1"/>
  <c r="I132" i="1"/>
  <c r="I133" i="1"/>
  <c r="I134" i="1"/>
  <c r="I110" i="1"/>
  <c r="I111" i="1"/>
  <c r="I112" i="1"/>
  <c r="I113" i="1"/>
  <c r="I114" i="1"/>
  <c r="I115" i="1"/>
  <c r="I101" i="1"/>
  <c r="I102" i="1"/>
  <c r="I103" i="1"/>
  <c r="I104" i="1"/>
  <c r="I105" i="1"/>
  <c r="I106" i="1"/>
  <c r="I107" i="1"/>
  <c r="I108" i="1"/>
  <c r="I109" i="1"/>
  <c r="I92" i="1"/>
  <c r="I93" i="1"/>
  <c r="I94" i="1"/>
  <c r="I95" i="1"/>
  <c r="I96" i="1"/>
  <c r="I97" i="1"/>
  <c r="I98" i="1"/>
  <c r="I99" i="1"/>
  <c r="I100" i="1"/>
  <c r="I76" i="1"/>
  <c r="I91" i="1"/>
  <c r="I58" i="1"/>
  <c r="I59" i="1"/>
  <c r="I60" i="1"/>
  <c r="I61" i="1"/>
  <c r="I15" i="1"/>
  <c r="I16" i="1"/>
  <c r="I17" i="1"/>
  <c r="I32" i="1"/>
  <c r="I6" i="1"/>
  <c r="I7" i="1"/>
  <c r="I8" i="1"/>
  <c r="I9" i="1"/>
  <c r="I10" i="1"/>
  <c r="I11" i="1"/>
  <c r="I12" i="1"/>
  <c r="I13" i="1"/>
  <c r="I14" i="1"/>
  <c r="I5" i="1"/>
  <c r="J598" i="1"/>
  <c r="J599" i="1"/>
  <c r="J600" i="1"/>
  <c r="J601" i="1"/>
  <c r="J602" i="1"/>
  <c r="J550" i="1"/>
  <c r="J515" i="1"/>
  <c r="J548" i="1"/>
  <c r="J549" i="1"/>
  <c r="J500" i="1"/>
  <c r="J501" i="1"/>
  <c r="J502" i="1"/>
  <c r="J503" i="1"/>
  <c r="J504" i="1"/>
  <c r="J505" i="1"/>
  <c r="J506" i="1"/>
  <c r="J507" i="1"/>
  <c r="J508" i="1"/>
  <c r="J509" i="1"/>
  <c r="J510" i="1"/>
  <c r="J511" i="1"/>
  <c r="J512" i="1"/>
  <c r="J513" i="1"/>
  <c r="J514" i="1"/>
  <c r="J498" i="1"/>
  <c r="J499" i="1"/>
  <c r="J432" i="1"/>
  <c r="J465" i="1"/>
  <c r="J394" i="1"/>
  <c r="J395" i="1"/>
  <c r="J396" i="1"/>
  <c r="J397" i="1"/>
  <c r="J398" i="1"/>
  <c r="J385" i="1"/>
  <c r="J386" i="1"/>
  <c r="J387" i="1"/>
  <c r="J388" i="1"/>
  <c r="J389" i="1"/>
  <c r="J390" i="1"/>
  <c r="J391" i="1"/>
  <c r="J392" i="1"/>
  <c r="J393" i="1"/>
  <c r="J380" i="1"/>
  <c r="J381" i="1"/>
  <c r="J382" i="1"/>
  <c r="J383" i="1"/>
  <c r="J384" i="1"/>
  <c r="J338" i="1"/>
  <c r="J339" i="1"/>
  <c r="J340" i="1"/>
  <c r="J341" i="1"/>
  <c r="J342" i="1"/>
  <c r="J343" i="1"/>
  <c r="J344" i="1"/>
  <c r="J345" i="1"/>
  <c r="J346" i="1"/>
  <c r="J347" i="1"/>
  <c r="J329" i="1"/>
  <c r="J330" i="1"/>
  <c r="J331" i="1"/>
  <c r="J332" i="1"/>
  <c r="J333" i="1"/>
  <c r="J334" i="1"/>
  <c r="J335" i="1"/>
  <c r="J336" i="1"/>
  <c r="J337" i="1"/>
  <c r="J295" i="1"/>
  <c r="J296" i="1"/>
  <c r="J261" i="1"/>
  <c r="J262" i="1"/>
  <c r="J219" i="1"/>
  <c r="J220" i="1"/>
  <c r="J221" i="1"/>
  <c r="J222" i="1"/>
  <c r="J223" i="1"/>
  <c r="J224" i="1"/>
  <c r="J225" i="1"/>
  <c r="J226" i="1"/>
  <c r="J227" i="1"/>
  <c r="J228" i="1"/>
  <c r="J210" i="1"/>
  <c r="J211" i="1"/>
  <c r="J212" i="1"/>
  <c r="J213" i="1"/>
  <c r="J214" i="1"/>
  <c r="J215" i="1"/>
  <c r="J216" i="1"/>
  <c r="J217" i="1"/>
  <c r="J218" i="1"/>
  <c r="J174" i="1"/>
  <c r="J175" i="1"/>
  <c r="J176" i="1"/>
  <c r="J177" i="1"/>
  <c r="J169" i="1"/>
  <c r="J170" i="1"/>
  <c r="J171" i="1"/>
  <c r="J172" i="1"/>
  <c r="J173" i="1"/>
  <c r="J131" i="1"/>
  <c r="J132" i="1"/>
  <c r="J133" i="1"/>
  <c r="J111" i="1"/>
  <c r="J112" i="1"/>
  <c r="J113" i="1"/>
  <c r="J114" i="1"/>
  <c r="J104" i="1"/>
  <c r="J105" i="1"/>
  <c r="J106" i="1"/>
  <c r="J107" i="1"/>
  <c r="J108" i="1"/>
  <c r="J109" i="1"/>
  <c r="J110" i="1"/>
  <c r="J96" i="1"/>
  <c r="J97" i="1"/>
  <c r="J98" i="1"/>
  <c r="J99" i="1"/>
  <c r="J100" i="1"/>
  <c r="J101" i="1"/>
  <c r="J102" i="1"/>
  <c r="J103" i="1"/>
  <c r="J93" i="1"/>
  <c r="J94" i="1"/>
  <c r="J95" i="1"/>
  <c r="J92" i="1"/>
  <c r="J60" i="1"/>
  <c r="J58" i="1"/>
  <c r="J59" i="1"/>
  <c r="J13" i="1"/>
  <c r="J14" i="1"/>
  <c r="J15" i="1"/>
  <c r="J16" i="1"/>
  <c r="J5" i="1"/>
  <c r="J6" i="1"/>
  <c r="J7" i="1"/>
  <c r="J8" i="1"/>
  <c r="J9" i="1"/>
  <c r="J10" i="1"/>
  <c r="J11" i="1"/>
  <c r="J12" i="1"/>
  <c r="I617" i="1"/>
  <c r="I277" i="1"/>
  <c r="I447" i="1"/>
  <c r="I243" i="1"/>
  <c r="I530" i="1"/>
  <c r="J447" i="1"/>
  <c r="J617" i="1"/>
  <c r="I75" i="1"/>
  <c r="J362" i="1"/>
  <c r="J243" i="1"/>
  <c r="E12" i="4"/>
  <c r="E41" i="2"/>
  <c r="C32" i="2"/>
  <c r="C19" i="2"/>
  <c r="E19" i="2" s="1"/>
  <c r="G580" i="1"/>
  <c r="I580" i="1" s="1"/>
  <c r="E51" i="4"/>
  <c r="E49" i="4"/>
  <c r="E47" i="4"/>
  <c r="E41" i="4"/>
  <c r="F24" i="4"/>
  <c r="E24" i="4"/>
  <c r="E19" i="4"/>
  <c r="E27" i="4"/>
  <c r="E39" i="3"/>
  <c r="F14" i="3"/>
  <c r="I311" i="1"/>
  <c r="I565" i="1"/>
  <c r="J159" i="1"/>
  <c r="I254" i="1"/>
  <c r="I290" i="1"/>
  <c r="I318" i="1"/>
  <c r="J375" i="1"/>
  <c r="J420" i="1"/>
  <c r="J482" i="1"/>
  <c r="J483" i="1"/>
  <c r="G90" i="1"/>
  <c r="I90" i="1" s="1"/>
  <c r="H163" i="1"/>
  <c r="H462" i="1"/>
  <c r="J480" i="1"/>
  <c r="I129" i="1"/>
  <c r="E21" i="3"/>
  <c r="H589" i="1"/>
  <c r="I413" i="1"/>
  <c r="J311" i="1"/>
  <c r="I480" i="1"/>
  <c r="F19" i="4"/>
  <c r="J75" i="1"/>
  <c r="J129" i="1"/>
  <c r="G583" i="1"/>
  <c r="I583" i="1" s="1"/>
  <c r="J88" i="1"/>
  <c r="I197" i="1"/>
  <c r="I286" i="1"/>
  <c r="I314" i="1"/>
  <c r="J371" i="1"/>
  <c r="J416" i="1"/>
  <c r="I543" i="1"/>
  <c r="I320" i="1"/>
  <c r="I426" i="1"/>
  <c r="I541" i="1"/>
  <c r="J324" i="1"/>
  <c r="J489" i="1"/>
  <c r="I280" i="1"/>
  <c r="I422" i="1"/>
  <c r="I493" i="1"/>
  <c r="C6" i="2"/>
  <c r="E6" i="2" s="1"/>
  <c r="E33" i="4"/>
  <c r="F33" i="4"/>
  <c r="G584" i="1" l="1"/>
  <c r="I584" i="1" s="1"/>
  <c r="G590" i="1"/>
  <c r="I590" i="1" s="1"/>
  <c r="G582" i="1"/>
  <c r="I582" i="1" s="1"/>
  <c r="J567" i="1"/>
  <c r="J42" i="1"/>
  <c r="J40" i="1"/>
  <c r="J38" i="1"/>
  <c r="J36" i="1"/>
  <c r="J192" i="1"/>
  <c r="J530" i="1"/>
  <c r="J565" i="1"/>
  <c r="F27" i="4"/>
  <c r="F39" i="3"/>
  <c r="F41" i="3"/>
  <c r="E3" i="3"/>
  <c r="F12" i="4"/>
  <c r="F51" i="4"/>
  <c r="J291" i="1"/>
  <c r="J289" i="1"/>
  <c r="J287" i="1"/>
  <c r="J285" i="1"/>
  <c r="J283" i="1"/>
  <c r="J281" i="1"/>
  <c r="J376" i="1"/>
  <c r="J374" i="1"/>
  <c r="J372" i="1"/>
  <c r="J370" i="1"/>
  <c r="J368" i="1"/>
  <c r="J366" i="1"/>
  <c r="J461" i="1"/>
  <c r="J459" i="1"/>
  <c r="J457" i="1"/>
  <c r="J455" i="1"/>
  <c r="J453" i="1"/>
  <c r="J451" i="1"/>
  <c r="J544" i="1"/>
  <c r="J542" i="1"/>
  <c r="J540" i="1"/>
  <c r="J538" i="1"/>
  <c r="J536" i="1"/>
  <c r="J534" i="1"/>
  <c r="J39" i="1"/>
  <c r="J86" i="1"/>
  <c r="J150" i="1"/>
  <c r="J161" i="1"/>
  <c r="H207" i="1"/>
  <c r="J205" i="1"/>
  <c r="H258" i="1"/>
  <c r="J279" i="1"/>
  <c r="G292" i="1"/>
  <c r="I292" i="1" s="1"/>
  <c r="J288" i="1"/>
  <c r="J286" i="1"/>
  <c r="J282" i="1"/>
  <c r="H326" i="1"/>
  <c r="J316" i="1"/>
  <c r="J314" i="1"/>
  <c r="H377" i="1"/>
  <c r="J415" i="1"/>
  <c r="J426" i="1"/>
  <c r="J449" i="1"/>
  <c r="J458" i="1"/>
  <c r="J452" i="1"/>
  <c r="H495" i="1"/>
  <c r="J532" i="1"/>
  <c r="J543" i="1"/>
  <c r="J539" i="1"/>
  <c r="J537" i="1"/>
  <c r="H580" i="1"/>
  <c r="J578" i="1"/>
  <c r="J576" i="1"/>
  <c r="J572" i="1"/>
  <c r="H585" i="1"/>
  <c r="H637" i="1" s="1"/>
  <c r="J622" i="1"/>
  <c r="J620" i="1"/>
  <c r="G634" i="1"/>
  <c r="I634" i="1" s="1"/>
  <c r="E32" i="3"/>
  <c r="H292" i="1"/>
  <c r="G428" i="1"/>
  <c r="H428" i="1"/>
  <c r="J77" i="1"/>
  <c r="J194" i="1"/>
  <c r="J364" i="1"/>
  <c r="F21" i="3"/>
  <c r="F3" i="4"/>
  <c r="F31" i="4"/>
  <c r="F39" i="4"/>
  <c r="J45" i="1"/>
  <c r="J41" i="1"/>
  <c r="J37" i="1"/>
  <c r="J84" i="1"/>
  <c r="J78" i="1"/>
  <c r="J157" i="1"/>
  <c r="J197" i="1"/>
  <c r="J195" i="1"/>
  <c r="G258" i="1"/>
  <c r="I258" i="1" s="1"/>
  <c r="J254" i="1"/>
  <c r="J252" i="1"/>
  <c r="J250" i="1"/>
  <c r="J246" i="1"/>
  <c r="J290" i="1"/>
  <c r="J280" i="1"/>
  <c r="J322" i="1"/>
  <c r="J320" i="1"/>
  <c r="J318" i="1"/>
  <c r="J373" i="1"/>
  <c r="J369" i="1"/>
  <c r="J367" i="1"/>
  <c r="J424" i="1"/>
  <c r="J418" i="1"/>
  <c r="G462" i="1"/>
  <c r="J456" i="1"/>
  <c r="J454" i="1"/>
  <c r="J450" i="1"/>
  <c r="G495" i="1"/>
  <c r="J493" i="1"/>
  <c r="J491" i="1"/>
  <c r="J485" i="1"/>
  <c r="G591" i="1"/>
  <c r="G589" i="1"/>
  <c r="G587" i="1"/>
  <c r="G585" i="1"/>
  <c r="H593" i="1"/>
  <c r="H645" i="1" s="1"/>
  <c r="H587" i="1"/>
  <c r="J535" i="1"/>
  <c r="J533" i="1"/>
  <c r="H594" i="1"/>
  <c r="H590" i="1"/>
  <c r="J590" i="1" s="1"/>
  <c r="J573" i="1"/>
  <c r="H586" i="1"/>
  <c r="J631" i="1"/>
  <c r="J627" i="1"/>
  <c r="J625" i="1"/>
  <c r="J623" i="1"/>
  <c r="AH92" i="7"/>
  <c r="AH74" i="7"/>
  <c r="AC73" i="7"/>
  <c r="AC72" i="7" s="1"/>
  <c r="AC71" i="7" s="1"/>
  <c r="G643" i="1"/>
  <c r="I591" i="1"/>
  <c r="G641" i="1"/>
  <c r="I641" i="1" s="1"/>
  <c r="J589" i="1"/>
  <c r="I589" i="1"/>
  <c r="I587" i="1"/>
  <c r="G639" i="1"/>
  <c r="I639" i="1" s="1"/>
  <c r="J585" i="1"/>
  <c r="G637" i="1"/>
  <c r="I637" i="1" s="1"/>
  <c r="I585" i="1"/>
  <c r="H639" i="1"/>
  <c r="J587" i="1"/>
  <c r="E23" i="3"/>
  <c r="F23" i="3"/>
  <c r="J82" i="1"/>
  <c r="J80" i="1"/>
  <c r="G163" i="1"/>
  <c r="I163" i="1" s="1"/>
  <c r="J153" i="1"/>
  <c r="J151" i="1"/>
  <c r="J203" i="1"/>
  <c r="J201" i="1"/>
  <c r="J256" i="1"/>
  <c r="J248" i="1"/>
  <c r="J284" i="1"/>
  <c r="J326" i="1"/>
  <c r="G326" i="1"/>
  <c r="I326" i="1" s="1"/>
  <c r="G377" i="1"/>
  <c r="I377" i="1" s="1"/>
  <c r="J365" i="1"/>
  <c r="J422" i="1"/>
  <c r="J460" i="1"/>
  <c r="J495" i="1"/>
  <c r="J487" i="1"/>
  <c r="G545" i="1"/>
  <c r="I545" i="1" s="1"/>
  <c r="J541" i="1"/>
  <c r="I571" i="1"/>
  <c r="G586" i="1"/>
  <c r="J577" i="1"/>
  <c r="H592" i="1"/>
  <c r="J592" i="1" s="1"/>
  <c r="J586" i="1"/>
  <c r="J569" i="1"/>
  <c r="H584" i="1"/>
  <c r="J584" i="1" s="1"/>
  <c r="J619" i="1"/>
  <c r="H632" i="1"/>
  <c r="I621" i="1"/>
  <c r="G632" i="1"/>
  <c r="E31" i="4"/>
  <c r="I533" i="1"/>
  <c r="I535" i="1"/>
  <c r="I483" i="1"/>
  <c r="J245" i="1"/>
  <c r="H545" i="1"/>
  <c r="J545" i="1" s="1"/>
  <c r="H90" i="1"/>
  <c r="J90" i="1" s="1"/>
  <c r="I539" i="1"/>
  <c r="H582" i="1"/>
  <c r="J313" i="1"/>
  <c r="G207" i="1"/>
  <c r="I207" i="1" s="1"/>
  <c r="C45" i="2"/>
  <c r="E45" i="2" s="1"/>
  <c r="G636" i="1"/>
  <c r="I636" i="1" s="1"/>
  <c r="H583" i="1"/>
  <c r="H588" i="1"/>
  <c r="J33" i="1"/>
  <c r="J571" i="1"/>
  <c r="J579" i="1"/>
  <c r="J630" i="1"/>
  <c r="I579" i="1"/>
  <c r="G594" i="1"/>
  <c r="I629" i="1"/>
  <c r="G644" i="1"/>
  <c r="I644" i="1" s="1"/>
  <c r="I627" i="1"/>
  <c r="G642" i="1"/>
  <c r="I642" i="1" s="1"/>
  <c r="H640" i="1"/>
  <c r="H636" i="1"/>
  <c r="J636" i="1" s="1"/>
  <c r="E33" i="2"/>
  <c r="D6" i="2"/>
  <c r="D5" i="2" s="1"/>
  <c r="D19" i="2"/>
  <c r="E14" i="3"/>
  <c r="AI261" i="7"/>
  <c r="AA260" i="7"/>
  <c r="AE261" i="7"/>
  <c r="AI258" i="7"/>
  <c r="AE258" i="7"/>
  <c r="AI238" i="7"/>
  <c r="AE238" i="7"/>
  <c r="AI240" i="7"/>
  <c r="AE240" i="7"/>
  <c r="AI251" i="7"/>
  <c r="AE251" i="7"/>
  <c r="AI248" i="7"/>
  <c r="AE248" i="7"/>
  <c r="AI246" i="7"/>
  <c r="AE246" i="7"/>
  <c r="AI241" i="7"/>
  <c r="AE241" i="7"/>
  <c r="AI250" i="7"/>
  <c r="AE250" i="7"/>
  <c r="AI245" i="7"/>
  <c r="AE245" i="7"/>
  <c r="AI239" i="7"/>
  <c r="AE239" i="7"/>
  <c r="AE237" i="7"/>
  <c r="AI249" i="7"/>
  <c r="AE249" i="7"/>
  <c r="AI247" i="7"/>
  <c r="AE247" i="7"/>
  <c r="AI242" i="7"/>
  <c r="AE242" i="7"/>
  <c r="E10" i="3"/>
  <c r="F10" i="3"/>
  <c r="F3" i="3"/>
  <c r="J462" i="1"/>
  <c r="H644" i="1"/>
  <c r="J292" i="1"/>
  <c r="C5" i="2"/>
  <c r="I462" i="1"/>
  <c r="G635" i="1"/>
  <c r="H641" i="1"/>
  <c r="F49" i="4"/>
  <c r="I495" i="1"/>
  <c r="C53" i="4"/>
  <c r="J580" i="1"/>
  <c r="I632" i="1"/>
  <c r="F41" i="4"/>
  <c r="F47" i="4"/>
  <c r="H638" i="1"/>
  <c r="H642" i="1"/>
  <c r="H643" i="1"/>
  <c r="G593" i="1"/>
  <c r="D53" i="4"/>
  <c r="AH118" i="7"/>
  <c r="I643" i="1"/>
  <c r="J643" i="1"/>
  <c r="J639" i="1"/>
  <c r="J588" i="1"/>
  <c r="C47" i="3"/>
  <c r="E5" i="2"/>
  <c r="I428" i="1"/>
  <c r="J207" i="1"/>
  <c r="H595" i="1"/>
  <c r="J583" i="1"/>
  <c r="J591" i="1"/>
  <c r="G595" i="1"/>
  <c r="H635" i="1"/>
  <c r="F44" i="3"/>
  <c r="F26" i="3"/>
  <c r="E32" i="2"/>
  <c r="F28" i="3"/>
  <c r="D47" i="3"/>
  <c r="I588" i="1"/>
  <c r="G640" i="1"/>
  <c r="I586" i="1"/>
  <c r="G638" i="1"/>
  <c r="J644" i="1"/>
  <c r="J594" i="1"/>
  <c r="H646" i="1"/>
  <c r="J642" i="1"/>
  <c r="J413" i="1"/>
  <c r="J46" i="1"/>
  <c r="J428" i="1" l="1"/>
  <c r="J258" i="1"/>
  <c r="AC90" i="7"/>
  <c r="AH90" i="7" s="1"/>
  <c r="AH91" i="7"/>
  <c r="AH73" i="7"/>
  <c r="J632" i="1"/>
  <c r="J637" i="1"/>
  <c r="D30" i="2"/>
  <c r="G646" i="1"/>
  <c r="I646" i="1" s="1"/>
  <c r="I594" i="1"/>
  <c r="J582" i="1"/>
  <c r="H634" i="1"/>
  <c r="J634" i="1" s="1"/>
  <c r="J377" i="1"/>
  <c r="J163" i="1"/>
  <c r="AE236" i="7"/>
  <c r="AA235" i="7"/>
  <c r="AE260" i="7"/>
  <c r="AI260" i="7"/>
  <c r="AI257" i="7"/>
  <c r="AE257" i="7"/>
  <c r="AI236" i="7"/>
  <c r="J593" i="1"/>
  <c r="G645" i="1"/>
  <c r="I593" i="1"/>
  <c r="I635" i="1"/>
  <c r="E53" i="4"/>
  <c r="J641" i="1"/>
  <c r="C30" i="2"/>
  <c r="F53" i="4"/>
  <c r="J646" i="1"/>
  <c r="J635" i="1"/>
  <c r="H647" i="1"/>
  <c r="I595" i="1"/>
  <c r="E47" i="3"/>
  <c r="I638" i="1"/>
  <c r="I640" i="1"/>
  <c r="J640" i="1"/>
  <c r="J638" i="1"/>
  <c r="F47" i="3"/>
  <c r="J595" i="1"/>
  <c r="AC102" i="7" l="1"/>
  <c r="AH72" i="7"/>
  <c r="AA284" i="7"/>
  <c r="AI284" i="7" s="1"/>
  <c r="AI235" i="7"/>
  <c r="D37" i="2"/>
  <c r="AE235" i="7"/>
  <c r="C37" i="2"/>
  <c r="E30" i="2"/>
  <c r="I645" i="1"/>
  <c r="J645" i="1"/>
  <c r="G647" i="1"/>
  <c r="I647" i="1" s="1"/>
  <c r="H648" i="1"/>
  <c r="G648" i="1" l="1"/>
  <c r="J647" i="1"/>
  <c r="AE284" i="7"/>
  <c r="AC109" i="7"/>
  <c r="AH71" i="7"/>
  <c r="E37" i="2"/>
  <c r="J648" i="1"/>
  <c r="I648" i="1"/>
  <c r="AH102" i="7" l="1"/>
  <c r="AH109" i="7"/>
  <c r="AA155" i="7"/>
  <c r="AA227" i="7" s="1"/>
  <c r="AE195" i="7"/>
  <c r="AI194" i="7" l="1"/>
  <c r="AE194" i="7"/>
  <c r="AI227" i="7"/>
  <c r="AE227" i="7"/>
  <c r="AI155" i="7"/>
  <c r="AE155" i="7"/>
</calcChain>
</file>

<file path=xl/sharedStrings.xml><?xml version="1.0" encoding="utf-8"?>
<sst xmlns="http://schemas.openxmlformats.org/spreadsheetml/2006/main" count="2781" uniqueCount="497">
  <si>
    <t>Раздео</t>
  </si>
  <si>
    <t>Глава</t>
  </si>
  <si>
    <t>Функција</t>
  </si>
  <si>
    <t>Позиција</t>
  </si>
  <si>
    <t>Опис</t>
  </si>
  <si>
    <t>Планирано</t>
  </si>
  <si>
    <t>Извршено</t>
  </si>
  <si>
    <t>Разлика</t>
  </si>
  <si>
    <t>СКУПШТИНА ОПШТИНЕ</t>
  </si>
  <si>
    <t>Извршни и законодавни органи, финансијски и фискални послови и спољни послови</t>
  </si>
  <si>
    <t>Плате, додаци и накнаде запослених</t>
  </si>
  <si>
    <t>Социјални доприноси на терет послодавца</t>
  </si>
  <si>
    <t>Накнаде у натури</t>
  </si>
  <si>
    <t>Социјална давања запосленима</t>
  </si>
  <si>
    <t>Накнаде трошкова за запослене</t>
  </si>
  <si>
    <t>Награде запосленима и остали посебни расходи</t>
  </si>
  <si>
    <t xml:space="preserve">Стални трошкови </t>
  </si>
  <si>
    <t>Услуге по уговору*</t>
  </si>
  <si>
    <t>Текуће поправке и одржавање</t>
  </si>
  <si>
    <t xml:space="preserve">Материјал </t>
  </si>
  <si>
    <t>Порези, обавезне таксе и казне</t>
  </si>
  <si>
    <t>Приходи из буџета</t>
  </si>
  <si>
    <t>Укупно за функцију 110:</t>
  </si>
  <si>
    <t>Укупно за раздео 1:</t>
  </si>
  <si>
    <t>ПРЕДСЕДНИК ОПШТИНЕ И ОПШТИНСКО ВЕЋЕ</t>
  </si>
  <si>
    <t xml:space="preserve">Накнаде трошкова за запослене </t>
  </si>
  <si>
    <t xml:space="preserve">Трошкови путовања </t>
  </si>
  <si>
    <t xml:space="preserve">Услуге по уговору </t>
  </si>
  <si>
    <t>Материјал</t>
  </si>
  <si>
    <t>Порези, обавезне таксе, казне и пенали</t>
  </si>
  <si>
    <t>Укупно за раздео 2:</t>
  </si>
  <si>
    <t>3.1.</t>
  </si>
  <si>
    <t>Стални трошкови</t>
  </si>
  <si>
    <t>Трошкови путовања</t>
  </si>
  <si>
    <t>Услуге по уговору</t>
  </si>
  <si>
    <t>Субвенције јавним нефинансијским предузећима и организацијама</t>
  </si>
  <si>
    <t>Остале дотације и трансфери</t>
  </si>
  <si>
    <t>Накнаде за социјалну заштиту из буџета</t>
  </si>
  <si>
    <t>Дотације невладиним организацијама</t>
  </si>
  <si>
    <t>Новчане казне и пенали по решењу судова</t>
  </si>
  <si>
    <t>Зграде и грађевински објекти</t>
  </si>
  <si>
    <t>Машине и опрема</t>
  </si>
  <si>
    <t>Остала основна средства</t>
  </si>
  <si>
    <t>Набавка домаће финансијске имовине</t>
  </si>
  <si>
    <t>Извори финансирања за функцију 130:</t>
  </si>
  <si>
    <t>Донације од међународних организација</t>
  </si>
  <si>
    <t>Трансфери од других нивоа власти</t>
  </si>
  <si>
    <t>Примања од домаћих задуживања</t>
  </si>
  <si>
    <t>Укупно за функцију 130:</t>
  </si>
  <si>
    <t>Трансакције јавног дуга</t>
  </si>
  <si>
    <t>Отплата домаћих камата</t>
  </si>
  <si>
    <t>Пратећи трошкови задуживања</t>
  </si>
  <si>
    <t>Отплата главнице домаћим кредиторима</t>
  </si>
  <si>
    <t>Извори финансирања за функцију 170:</t>
  </si>
  <si>
    <t>Укупно за функцију 170</t>
  </si>
  <si>
    <t>Извори финансирања за главу 3.1.:</t>
  </si>
  <si>
    <t>Укупно за главу 3.1:</t>
  </si>
  <si>
    <t>3.2.</t>
  </si>
  <si>
    <t>МЕСНЕ ЗАЈЕДНИЦЕ</t>
  </si>
  <si>
    <t>Опште јавне услуге некласификоване на другом месту</t>
  </si>
  <si>
    <t>Сопствени приходи буџетских корисника</t>
  </si>
  <si>
    <t>Добровољни трансфери од физичких и правних лица</t>
  </si>
  <si>
    <t>Нераспоређени вишак прихода из ранијих година</t>
  </si>
  <si>
    <t>Укупно за функцију 160:</t>
  </si>
  <si>
    <t>Извори финансирања за главу 3.2.:</t>
  </si>
  <si>
    <t>Укупно за главу 3.2:</t>
  </si>
  <si>
    <t>3.3.</t>
  </si>
  <si>
    <t>ПРЕДШКОЛСКО ОБРАЗОВАЊЕ</t>
  </si>
  <si>
    <t>Предшколско образовање</t>
  </si>
  <si>
    <t>Специјализоване услуге</t>
  </si>
  <si>
    <t>Текуће поправке и одржавање (услуге и материјали)</t>
  </si>
  <si>
    <t xml:space="preserve">Порези, обавезне таксе, казне и пенали </t>
  </si>
  <si>
    <t xml:space="preserve">Новчане казне и пенали по решењу судова </t>
  </si>
  <si>
    <t>Нематеријална имовина</t>
  </si>
  <si>
    <t>Извори финансирања за функцију 911:</t>
  </si>
  <si>
    <t>Укупно за функцију 911:</t>
  </si>
  <si>
    <t>Извори финансирања за главу 3.3:</t>
  </si>
  <si>
    <t>Укупно за главу 3.3.:</t>
  </si>
  <si>
    <t>3.4.</t>
  </si>
  <si>
    <t>ОСНОВНО ОБРАЗОВАЊЕ</t>
  </si>
  <si>
    <t>Основно образовање</t>
  </si>
  <si>
    <t>Трансфери осталим нивоима власти (текући)</t>
  </si>
  <si>
    <t>Трансфери осталим нивоима власти (капитални)</t>
  </si>
  <si>
    <t>Извори финансирања за функцију 912:</t>
  </si>
  <si>
    <t>Укупно за функцију 912:</t>
  </si>
  <si>
    <t>Извори финансирања за главу 3.4:</t>
  </si>
  <si>
    <t>Укупно за главу 3.4:</t>
  </si>
  <si>
    <t>3.5.</t>
  </si>
  <si>
    <t>СРЕДЊЕ ОБРАЗОВАЊЕ</t>
  </si>
  <si>
    <t>Средње образовање</t>
  </si>
  <si>
    <t>Трансфери осталим нивоима власти</t>
  </si>
  <si>
    <t>Извори финансирања за функцију 920:</t>
  </si>
  <si>
    <t>Укупно за функцију 920:</t>
  </si>
  <si>
    <t>Извори финансирања за главу 3.5:</t>
  </si>
  <si>
    <t>Укупно за главу 3.5:</t>
  </si>
  <si>
    <t>3.6.</t>
  </si>
  <si>
    <t>КУЛТУРА</t>
  </si>
  <si>
    <t>Услуге културе</t>
  </si>
  <si>
    <t>Остале донације и трансфери</t>
  </si>
  <si>
    <t>Извори финансирања за функцију 820:</t>
  </si>
  <si>
    <t>Укупно за функцију 820:</t>
  </si>
  <si>
    <t>Извори финансирања за главу 3.6:</t>
  </si>
  <si>
    <t>Укупно за главу 3.6.</t>
  </si>
  <si>
    <t>3.7.</t>
  </si>
  <si>
    <t>РЕКРЕАЦИЈА И СПОРТ</t>
  </si>
  <si>
    <t>Услуге рекреације и спорта</t>
  </si>
  <si>
    <t xml:space="preserve">Дотације невладиним организацијама </t>
  </si>
  <si>
    <t>Извори финансирања за функцију 810:</t>
  </si>
  <si>
    <t>Укупно за функцију 810:</t>
  </si>
  <si>
    <t>Извори финансирања за главу 3.7:</t>
  </si>
  <si>
    <t>Укупно за главу 3.7.</t>
  </si>
  <si>
    <t>3.8.</t>
  </si>
  <si>
    <t>СОЦИЈАЛНА ЗАШТИТА</t>
  </si>
  <si>
    <t xml:space="preserve">Центар за социјални рад </t>
  </si>
  <si>
    <t>Извори финансирања за функцију 090:</t>
  </si>
  <si>
    <t>Укупно за функцију 090:</t>
  </si>
  <si>
    <t>Извори финансирања за главу 3.8:</t>
  </si>
  <si>
    <t>Укупно за главу 3.8.</t>
  </si>
  <si>
    <t>3.9.</t>
  </si>
  <si>
    <t>ЗДРАВСТВО</t>
  </si>
  <si>
    <t>Извори финансирања за главу 3.9:</t>
  </si>
  <si>
    <t>Укупно за главу 3.9:</t>
  </si>
  <si>
    <t>3.10.</t>
  </si>
  <si>
    <t>ЈП Дирекција за изградњу општине</t>
  </si>
  <si>
    <t>Развој заједнице</t>
  </si>
  <si>
    <t>Накнаде за запослене</t>
  </si>
  <si>
    <t>Земљиште</t>
  </si>
  <si>
    <t>Извори финансирања за функцију 620:</t>
  </si>
  <si>
    <t>Укупно за функцију 620</t>
  </si>
  <si>
    <t>Извори финансирања за главу 3.10:</t>
  </si>
  <si>
    <t>Укупно за главу 3.10.:</t>
  </si>
  <si>
    <t>3.11.</t>
  </si>
  <si>
    <t>Буџетски фонд за заштиту животне средине</t>
  </si>
  <si>
    <t>Заштита животне средине некласификована на другом месту</t>
  </si>
  <si>
    <t>Извори финансирања за функцију 560:</t>
  </si>
  <si>
    <t>Укупно за функцију 560:</t>
  </si>
  <si>
    <t>Извори финансирања за главу 3.11:</t>
  </si>
  <si>
    <t>Укупно за главу 3.11:</t>
  </si>
  <si>
    <t>Извори финансирања за раздео 3:</t>
  </si>
  <si>
    <t>Укупно за раздео 3:</t>
  </si>
  <si>
    <t xml:space="preserve">ЈАВНИ ПРАВОБРАНИЛАЦ </t>
  </si>
  <si>
    <t>Судови</t>
  </si>
  <si>
    <t>Извори финансирања за функцију 330:</t>
  </si>
  <si>
    <t>Укупно за функцију 330:</t>
  </si>
  <si>
    <t>Извори финансирања за раздео 4:</t>
  </si>
  <si>
    <t>Укупно за раздео 4:</t>
  </si>
  <si>
    <t>ИЗВОРИ ФИНАНСИРАЊА   ЗА РАЗДЕО  1 – 4:</t>
  </si>
  <si>
    <t xml:space="preserve">Укупно раздео 1. – 4. </t>
  </si>
  <si>
    <t>УКУПНИ РАСХОДИ:</t>
  </si>
  <si>
    <t>* Нпр. накнаде члановима комисија СО и остале услуге по уговору.</t>
  </si>
  <si>
    <t>Економска класификација</t>
  </si>
  <si>
    <t>Порези, обавезне таксе, казне и пенали   – новчане казне по решењу суда и судских тела, вансудска поравнања</t>
  </si>
  <si>
    <r>
      <t xml:space="preserve">ОПШТИНСКА УПРАВА                   </t>
    </r>
    <r>
      <rPr>
        <b/>
        <i/>
        <sz val="10"/>
        <color indexed="8"/>
        <rFont val="Franklin Gothic Book"/>
        <family val="2"/>
      </rPr>
      <t>Опште услуге</t>
    </r>
  </si>
  <si>
    <t>Специјализоване услуге:                                 – услуге анализе                                                – просторно планирање                                  – мртвозорство</t>
  </si>
  <si>
    <t>01</t>
  </si>
  <si>
    <t xml:space="preserve">Извори финансирања за функцију 110:                                              </t>
  </si>
  <si>
    <t xml:space="preserve">Извори финансирања за раздео 1: </t>
  </si>
  <si>
    <r>
      <t>Извори финансирања за функцију 110:</t>
    </r>
    <r>
      <rPr>
        <sz val="10"/>
        <color indexed="8"/>
        <rFont val="Franklin Gothic Book"/>
        <family val="2"/>
      </rPr>
      <t xml:space="preserve">                                                        </t>
    </r>
  </si>
  <si>
    <t xml:space="preserve">Извори финансирања за раздео 2: </t>
  </si>
  <si>
    <t>06</t>
  </si>
  <si>
    <t>07</t>
  </si>
  <si>
    <t>04</t>
  </si>
  <si>
    <t>08</t>
  </si>
  <si>
    <t xml:space="preserve">Социјална помоћ угроженом становништву некласификоване на другом месту </t>
  </si>
  <si>
    <t xml:space="preserve">Извори финансирања за функцију 160:                                                </t>
  </si>
  <si>
    <r>
      <t xml:space="preserve">Трошкови путовања – </t>
    </r>
    <r>
      <rPr>
        <i/>
        <sz val="10"/>
        <color indexed="8"/>
        <rFont val="Franklin Gothic Book"/>
        <family val="2"/>
      </rPr>
      <t>средства ове апропријације користиће се за:                    – трошкове путовања функционера             – трошкове путовања одборника</t>
    </r>
  </si>
  <si>
    <t xml:space="preserve">Планирано </t>
  </si>
  <si>
    <t>А. РАЧУН ПРИХОДА И ПРИМАЊА, РАСХОДА И ИЗДАТАКА БУЏЕТА ОПШТИНЕ</t>
  </si>
  <si>
    <t>I. УКУПНИ ПРИХОДИ И ПРИМАЊА</t>
  </si>
  <si>
    <t>Текући приходи:</t>
  </si>
  <si>
    <t>1. Порески приходи</t>
  </si>
  <si>
    <t>1.1. Порез на доходак, добит и капиталне добитке</t>
  </si>
  <si>
    <t>1.2. Порез на добра и услуге</t>
  </si>
  <si>
    <t>1.3. Остали порески приходи</t>
  </si>
  <si>
    <t>712+713+716+719</t>
  </si>
  <si>
    <t>2. Непорески приходи, од чега:</t>
  </si>
  <si>
    <t>– наплаћене камате</t>
  </si>
  <si>
    <t>– накнада за коришћење простора и грађевинског земљишта</t>
  </si>
  <si>
    <t>3. Меморандумске ставке за рефундацију расхода из претходне године</t>
  </si>
  <si>
    <t>4. Донације</t>
  </si>
  <si>
    <t>731+732</t>
  </si>
  <si>
    <t>5. Трансфери</t>
  </si>
  <si>
    <t>Примања од продаје нефинанисјске имовине</t>
  </si>
  <si>
    <t>II. УКУПНИ РАСХОДИ И ИЗДАЦИ</t>
  </si>
  <si>
    <t>Текући расходи:</t>
  </si>
  <si>
    <t>1. Расходи за запослене</t>
  </si>
  <si>
    <t xml:space="preserve">2. Коришћење услуга и роба </t>
  </si>
  <si>
    <t>3. Отплата камата</t>
  </si>
  <si>
    <t>4. Субвенције</t>
  </si>
  <si>
    <t>5. Издаци за социјалну заштиту</t>
  </si>
  <si>
    <t>6. Остали расходи</t>
  </si>
  <si>
    <t>48+49</t>
  </si>
  <si>
    <t>7. Текући трансфери и дотације</t>
  </si>
  <si>
    <t>4631+4641</t>
  </si>
  <si>
    <t>8. Капитални трансфери и дотације</t>
  </si>
  <si>
    <t>4632+4642</t>
  </si>
  <si>
    <t>Издаци за нефинансијску имовину</t>
  </si>
  <si>
    <t>III. БУЏЕТСКИ СУФИЦИТ (БУЏЕТСКИ ДЕФИЦИТ) (I–II)</t>
  </si>
  <si>
    <t>(7+8) – (4+5)</t>
  </si>
  <si>
    <t>IV. Издаци за набавку финансијске имовине</t>
  </si>
  <si>
    <t>V. Отплата главнице</t>
  </si>
  <si>
    <t>1. Отплата главнице домаћим кредиторима</t>
  </si>
  <si>
    <t>1.1. Отплата главнице домаћим јавним финансијским институцијама и пословним банкама</t>
  </si>
  <si>
    <t>6113 + 6114</t>
  </si>
  <si>
    <t>1.2. Отплата главнице осталим кредиторима</t>
  </si>
  <si>
    <t>6111 + 6112 + 6115 + 6116 + 6117 + 6118 + 6119</t>
  </si>
  <si>
    <t>2. Отплата главнице страним кредиторима</t>
  </si>
  <si>
    <t>Б. УКУПНИ ФИСКАЛНИ ДЕФИЦИТ (III-IV-V)</t>
  </si>
  <si>
    <t>В. РАЧУН ФИНАНСИРАЊА</t>
  </si>
  <si>
    <t xml:space="preserve">VI. Примања по основу продаје финансијске имовине </t>
  </si>
  <si>
    <t>VII. Примања од задуживања</t>
  </si>
  <si>
    <t>1. Примања од домаћих задуживања</t>
  </si>
  <si>
    <t>1.1. Задуживање код јавних финансијских институција и пословних банака</t>
  </si>
  <si>
    <t>9113 + 9114</t>
  </si>
  <si>
    <t>1.2. Задуживање код осталих кредитора</t>
  </si>
  <si>
    <t>9111 + 9112 + 9115 + 9116 + 9117 + 9118 + 9119</t>
  </si>
  <si>
    <t>2. Примања од иностраног задуживања</t>
  </si>
  <si>
    <t>VIII. НЕТО ФИНАНСИРАЊЕ (IV+V)</t>
  </si>
  <si>
    <t>Порез на доходак, добит и капиталне добитке</t>
  </si>
  <si>
    <t>– порез на зараде</t>
  </si>
  <si>
    <t>– порез на приходе од самосталних делатности</t>
  </si>
  <si>
    <t>– порез на приходе од непокретности</t>
  </si>
  <si>
    <t xml:space="preserve">– порез на приходе од пољопривреде и шумарства </t>
  </si>
  <si>
    <t>– порез на земљиште</t>
  </si>
  <si>
    <t>– порез на друге приходе</t>
  </si>
  <si>
    <t>Порез на имовину</t>
  </si>
  <si>
    <t>– порез на имовину</t>
  </si>
  <si>
    <t>– порез на наслеђе и поклон</t>
  </si>
  <si>
    <t>– порез на капиталне трансакције</t>
  </si>
  <si>
    <t xml:space="preserve">Порез на добра и услуге </t>
  </si>
  <si>
    <t>– средства за противпожарну заштиту</t>
  </si>
  <si>
    <t>– комунална такса за држање моторних возила</t>
  </si>
  <si>
    <t>– годишња накнада за моторна возила, тракторе и прикључна возила</t>
  </si>
  <si>
    <t>– боравишна такса</t>
  </si>
  <si>
    <t>– посебна накнада за заштиту и унапређивање животне средине</t>
  </si>
  <si>
    <t>– општинске и градске комуналне таксе</t>
  </si>
  <si>
    <t>Други порези</t>
  </si>
  <si>
    <t>Донације и трансфери</t>
  </si>
  <si>
    <t>Донације од иностраних држава</t>
  </si>
  <si>
    <t>Трансфери од других нивоа власти (грантови)</t>
  </si>
  <si>
    <t xml:space="preserve">– текући трансфери од других нивоа власти у корист општине </t>
  </si>
  <si>
    <t>Приходи од имовине</t>
  </si>
  <si>
    <t>– камате на средства консолидованог рачуна трезора општине</t>
  </si>
  <si>
    <t>– накнада за коришћење природних добара</t>
  </si>
  <si>
    <t>– накнаде за коришћење грађевинског земљишта</t>
  </si>
  <si>
    <t>Приходи од продаје добара и услуга</t>
  </si>
  <si>
    <t>– приходи од давања у закуп, односно на коришћење непокретности у државној својини које кориснте општине и индиректни корисници њиховог буџета</t>
  </si>
  <si>
    <t>– општинске административне таксе</t>
  </si>
  <si>
    <t>– накнада за уређивање грађевинског земљишта</t>
  </si>
  <si>
    <t>– приходи које својом делатношћу остваре органи и организације општине</t>
  </si>
  <si>
    <t xml:space="preserve">Новчане казне и одузета имовинска корист </t>
  </si>
  <si>
    <t>– приходи од новчаних казни изречених у прекршајном поступку за прекршаје прописане актом скупштине општине, као и одузета имовинска корист у том поступку</t>
  </si>
  <si>
    <t>Мешовити и неодређени приходи</t>
  </si>
  <si>
    <t>Примања од продаје покретне имовине</t>
  </si>
  <si>
    <t>Примања од продаје покретних ствари у корист нивоа општине</t>
  </si>
  <si>
    <t>– приходи од продаје добара и услуга или закупа од стране тржишних организација у корист нивоа општине</t>
  </si>
  <si>
    <t>– приходи индиректних корисника буџета локалне самоуправе који се остварују додатним активностима</t>
  </si>
  <si>
    <t>УКУПНИ ПРИХОДИ И ПРИМАЊА:</t>
  </si>
  <si>
    <t>Врста прихода</t>
  </si>
  <si>
    <t>План</t>
  </si>
  <si>
    <t>Економска 
класификација</t>
  </si>
  <si>
    <t>– комунална такса за истицање фирме на пословном простору</t>
  </si>
  <si>
    <t>– мешовити и неодређени приходи у корист општине</t>
  </si>
  <si>
    <t>Расходи за запослене</t>
  </si>
  <si>
    <t>Накнада за запослене</t>
  </si>
  <si>
    <t>Награде, бонуси и остали посебни расходи</t>
  </si>
  <si>
    <t>Посланички додатак</t>
  </si>
  <si>
    <t>Судијски додатак</t>
  </si>
  <si>
    <t>Коришћење услуга и роба</t>
  </si>
  <si>
    <t>Отплата камата</t>
  </si>
  <si>
    <t>Отплате домаћих камата</t>
  </si>
  <si>
    <t xml:space="preserve">Субвенције </t>
  </si>
  <si>
    <t>Донације, дотације и трансфери</t>
  </si>
  <si>
    <t>Социјално осигурање и социјална заштита</t>
  </si>
  <si>
    <t>Остали раходи</t>
  </si>
  <si>
    <t xml:space="preserve">Порези, обавезне таксе и казне </t>
  </si>
  <si>
    <t>Резерве</t>
  </si>
  <si>
    <t>Средства резерве</t>
  </si>
  <si>
    <t>Основна средства</t>
  </si>
  <si>
    <t>Остале некретнине и опрема</t>
  </si>
  <si>
    <t>Природна имовина</t>
  </si>
  <si>
    <t>Отплата главнице</t>
  </si>
  <si>
    <t>Набавка финансијске имовине</t>
  </si>
  <si>
    <t>УКУПНИ РАСХОДИ И ИЗДАЦИ:</t>
  </si>
  <si>
    <t>О П И С</t>
  </si>
  <si>
    <t>Извршење</t>
  </si>
  <si>
    <t>% Извршено /План</t>
  </si>
  <si>
    <t>Капитални трансфери осталим нивоима власти                                                                    – Инвестиционо, текуће одржавање и опрема</t>
  </si>
  <si>
    <t>05</t>
  </si>
  <si>
    <t>09</t>
  </si>
  <si>
    <t>10</t>
  </si>
  <si>
    <t>11</t>
  </si>
  <si>
    <t>12</t>
  </si>
  <si>
    <t>13</t>
  </si>
  <si>
    <t>14</t>
  </si>
  <si>
    <t>15</t>
  </si>
  <si>
    <t>Донације од иностраних земаља</t>
  </si>
  <si>
    <t>Примања од продаје нефинансијске имовине</t>
  </si>
  <si>
    <t>Примања од иностраних задуживања</t>
  </si>
  <si>
    <t>Примања од отплате датих кредита и продаје финансијске имовине</t>
  </si>
  <si>
    <t>Неутрошена средства од приватизације из ранијих година</t>
  </si>
  <si>
    <t>Неутрошена средства донација из ранијих година</t>
  </si>
  <si>
    <t>Остварено</t>
  </si>
  <si>
    <t>%    Остварено/ Извршено</t>
  </si>
  <si>
    <t>О Д Л У К У</t>
  </si>
  <si>
    <t>I. ОПШТИ ДЕО</t>
  </si>
  <si>
    <t>Члан 1.</t>
  </si>
  <si>
    <t>Члан 2.</t>
  </si>
  <si>
    <t>Члан 3.</t>
  </si>
  <si>
    <t>1. Укупно остварени приходи и примања по основу продаје нефинансијске имовине</t>
  </si>
  <si>
    <t>2. Укупно извршени расходи и издаци за набавку нефинансијске имовине</t>
  </si>
  <si>
    <t>3. Вишак прихода – буџетски суфицит (ред. бр. 1 – ред. бр. 2)</t>
  </si>
  <si>
    <t>Кориговање вишка прихода – буџетски суфицит:</t>
  </si>
  <si>
    <t xml:space="preserve">  – део нераспоређеног вишка прихода и примања из ранијих година који је коришћен за покриће расхода и издатака текуће године</t>
  </si>
  <si>
    <t xml:space="preserve">  – део пренетих неутрошених средстава из ранијих година коришћен за покриће расхода и издатака текуће године</t>
  </si>
  <si>
    <t xml:space="preserve">  – износ расхода и издатака за нефинансијску имовину, финансираних из кредита</t>
  </si>
  <si>
    <t xml:space="preserve">  – износ приватизационих примања коришћен за покриће расхода и издатака текуће године</t>
  </si>
  <si>
    <t xml:space="preserve">  – утрошена средства текућих прихода и примања од продаје нефинансијске имовине за отплату обавеза по кредитима</t>
  </si>
  <si>
    <t xml:space="preserve">  – утрошена средства текућих прихода и примања од продаје нефинансијске имовине за набавку финансијске имовине</t>
  </si>
  <si>
    <t>4. Кориговани вишак прихода – суфицит</t>
  </si>
  <si>
    <t>5.Вишак прихода и примања – суфицит (за пренос у наредну годину)</t>
  </si>
  <si>
    <t>- Део вишка прихода и примања наменски опредељен за наредну годину</t>
  </si>
  <si>
    <t>- Нераспоређени део вишка прихода и примања за пренос у наредну годину</t>
  </si>
  <si>
    <t>Члан 4.</t>
  </si>
  <si>
    <t>712+713+716  +719</t>
  </si>
  <si>
    <t>6111 + 6112           + 6115 + 6116      + 6117 + 6118     + 6119</t>
  </si>
  <si>
    <t>Члан 5.</t>
  </si>
  <si>
    <t>Члан 7.</t>
  </si>
  <si>
    <t>Члан 8.</t>
  </si>
  <si>
    <t>Економска 
класифи-кација</t>
  </si>
  <si>
    <t>%
Остварено /План</t>
  </si>
  <si>
    <t>Члан 9.</t>
  </si>
  <si>
    <t>%    Извршено /План</t>
  </si>
  <si>
    <t>I. ПОСЕБАН ДЕО</t>
  </si>
  <si>
    <t>Члан 10.</t>
  </si>
  <si>
    <t xml:space="preserve">       Буџетски суфицит (дефицит), и укупни фискални резултат буџета утврђени су:</t>
  </si>
  <si>
    <t>Средства резерве:                                        Ова апропријација обухвата средства намењена за:                                                     – сталну буџетску резерву                                – текућу буџетску резерву</t>
  </si>
  <si>
    <t>ЗАВРШНЕ ОДРЕДБЕ</t>
  </si>
  <si>
    <t>Члан 11.</t>
  </si>
  <si>
    <t>Члан 13.</t>
  </si>
  <si>
    <t>________________________</t>
  </si>
  <si>
    <t>% Извршено/План</t>
  </si>
  <si>
    <t xml:space="preserve">           средства из осталих извора) ......................................................................................._________________  </t>
  </si>
  <si>
    <t xml:space="preserve">          (буџетска средства и средства из осталих извора) ...................................................._________________</t>
  </si>
  <si>
    <t>Економска класифи-кација</t>
  </si>
  <si>
    <t>%    Остварено/ План</t>
  </si>
  <si>
    <t>%           Остварено/ План</t>
  </si>
  <si>
    <t>Здравство некласификовано на другом месту</t>
  </si>
  <si>
    <t>Извори финансирања за функцију 760:</t>
  </si>
  <si>
    <t>Укупно за функцију 760:</t>
  </si>
  <si>
    <t xml:space="preserve"> Опис</t>
  </si>
  <si>
    <r>
      <t xml:space="preserve">     </t>
    </r>
    <r>
      <rPr>
        <b/>
        <sz val="11"/>
        <color indexed="8"/>
        <rFont val="Calibri"/>
        <family val="2"/>
      </rPr>
      <t>Помоћна табела "član 9"</t>
    </r>
    <r>
      <rPr>
        <sz val="11"/>
        <color theme="1"/>
        <rFont val="Calibri"/>
        <family val="2"/>
        <charset val="238"/>
        <scheme val="minor"/>
      </rPr>
      <t xml:space="preserve"> служи за унос података о текућим расходима и издацима буџета општине у члану 9. Основног модела. Подаци се у овој помоћној табели уносе у колоне 3. и 4, и то у бела поља. У осталим пољима се налазе формуле и та поља су заштићена.</t>
    </r>
  </si>
  <si>
    <r>
      <t xml:space="preserve">    </t>
    </r>
    <r>
      <rPr>
        <b/>
        <sz val="11"/>
        <color indexed="8"/>
        <rFont val="Calibri"/>
        <family val="2"/>
      </rPr>
      <t xml:space="preserve"> Помоћна табела "član 3" </t>
    </r>
    <r>
      <rPr>
        <sz val="11"/>
        <color theme="1"/>
        <rFont val="Calibri"/>
        <family val="2"/>
        <charset val="238"/>
        <scheme val="minor"/>
      </rPr>
      <t xml:space="preserve">служи за попуњавање података о оствареном буџетском суфициту, као и коригованом суфициту/дефициту из Биланса прихода и расхода (Образац 2). Табела има поља са формулама (на ред. броју 3. 4. и 5), која су заштићена и у која се не могу уносити подаци. Остала поља се попуњавају подацима. </t>
    </r>
  </si>
  <si>
    <t>УПУТСТВО О НАЧИНУ РАДА СА ПОДАЦИМА</t>
  </si>
  <si>
    <r>
      <t xml:space="preserve">     </t>
    </r>
    <r>
      <rPr>
        <b/>
        <sz val="11"/>
        <color indexed="8"/>
        <rFont val="Calibri"/>
        <family val="2"/>
      </rPr>
      <t>Помоћна табела "član 4"</t>
    </r>
    <r>
      <rPr>
        <sz val="11"/>
        <color theme="1"/>
        <rFont val="Calibri"/>
        <family val="2"/>
        <charset val="238"/>
        <scheme val="minor"/>
      </rPr>
      <t xml:space="preserve"> служи за попуњавање остварених података за рачун прихода и примања и расхода и издатака,као и за рачун финансирања. Подаци се уносе у колоне 3. и 4. Унети подаци у ову тавелу аутоматски се уписују на одговарајуће место у Основни модел, који је предложен у табели  "stampa".</t>
    </r>
  </si>
  <si>
    <r>
      <t xml:space="preserve">     </t>
    </r>
    <r>
      <rPr>
        <b/>
        <sz val="11"/>
        <color indexed="8"/>
        <rFont val="Calibri"/>
        <family val="2"/>
      </rPr>
      <t xml:space="preserve">Помоћна табела "član 8" </t>
    </r>
    <r>
      <rPr>
        <sz val="11"/>
        <color theme="1"/>
        <rFont val="Calibri"/>
        <family val="2"/>
        <charset val="238"/>
        <scheme val="minor"/>
      </rPr>
      <t>служи за унос података о текућим приходима и примањима општине у члану 8. Основног модела. Подаци се у овој помоћној табели уносе у колоне 3. и 4, и то у бела поља. У осталим пољима се налазе формуле и та поља су заштићена.</t>
    </r>
  </si>
  <si>
    <r>
      <t xml:space="preserve">     </t>
    </r>
    <r>
      <rPr>
        <b/>
        <sz val="11"/>
        <color indexed="8"/>
        <rFont val="Calibri"/>
        <family val="2"/>
      </rPr>
      <t xml:space="preserve"> Табела са називом "stampa"</t>
    </r>
    <r>
      <rPr>
        <sz val="11"/>
        <color theme="1"/>
        <rFont val="Calibri"/>
        <family val="2"/>
        <charset val="238"/>
        <scheme val="minor"/>
      </rPr>
      <t xml:space="preserve"> је Основни модел Одлуке за штампу, а осталих 5 табела су помоћне, које служе за попуњавање табела у Основом моделу. Називи помоћних табела одређени су тако да означавају део основне табеле који се попуњава помоћу тих помоћних табела (помоћна табела за: члан 3, члан 4, члан 8, члан 9. и члан 10. основног модела).</t>
    </r>
  </si>
  <si>
    <t xml:space="preserve">     Скрећемо пажњу да је штампа Основног модела подешена за папир формата А4. Уколико се додају нови редови, или бришу постојећи, може доћи до померања текста, па је пре штампе неопходно извршити подешавање формата. Такође, треба обратити пажњу приликом додавања нових података да се изврши подешавање и збирних података. </t>
  </si>
  <si>
    <r>
      <t xml:space="preserve">     </t>
    </r>
    <r>
      <rPr>
        <b/>
        <sz val="11"/>
        <color indexed="8"/>
        <rFont val="Calibri"/>
        <family val="2"/>
      </rPr>
      <t>Помоћна табела "član 10"</t>
    </r>
    <r>
      <rPr>
        <sz val="11"/>
        <color theme="1"/>
        <rFont val="Calibri"/>
        <family val="2"/>
        <charset val="238"/>
        <scheme val="minor"/>
      </rPr>
      <t xml:space="preserve"> служи за унос података о  планираним и извршеним апропријацијама по буџетским корисницима - Посебни део одлуке о завршном рачуну буџета општине за 2014. годину.</t>
    </r>
  </si>
  <si>
    <r>
      <t xml:space="preserve">    </t>
    </r>
    <r>
      <rPr>
        <b/>
        <sz val="11"/>
        <color indexed="8"/>
        <rFont val="Calibri"/>
        <family val="2"/>
      </rPr>
      <t xml:space="preserve"> Основни модел који се налази у табели "stampa" </t>
    </r>
    <r>
      <rPr>
        <sz val="11"/>
        <color theme="1"/>
        <rFont val="Calibri"/>
        <family val="2"/>
        <charset val="238"/>
        <scheme val="minor"/>
      </rPr>
      <t>представља наш предложени модел Одлуке о завршном рачуну буџета општине за 2014. годину. У овој табели се преписују подаци из помоћних табела које смо претходно навели. Због специфичности буџета општина, које ће довести до одступања од овог модела, поља у овој табели нису заштићена, што омогућује унос података у свим пољима табеле. Треба посебно обратити пажњу на део табеле у који се уписују подаци из помоћних табела и не уносити податке у тај део табеле Основног модела, јер ће се уносом података обрисати формуле које везују поља из Основног модела са пољима из помоћних табела. Посебно скрећемо пажњу на члан 10.  Основног модела у којем је предложена анализа извршења капиталних пројеката у 2014. години. Наиме, планирање капиталних пројеката у општем делу буџета локалних власти је новина од 2013. године, па је неопходно и у Одлуци о завршном рачуну буџета општине за 2014. годину да се изврши анализа извршења пројеката који су планирани у општем делу буџета за 2014. годину.</t>
    </r>
  </si>
  <si>
    <t>Накнада трошкова за запослене</t>
  </si>
  <si>
    <t>Отплата страних камата</t>
  </si>
  <si>
    <t>Отплата камата по гаранцијама</t>
  </si>
  <si>
    <t>Субвенције приватним предузећима</t>
  </si>
  <si>
    <t>Дотације међународним организацијама</t>
  </si>
  <si>
    <t>Дотације организацијама обавезног социјалног осигурања</t>
  </si>
  <si>
    <t>Накнада штете за повреде или штету насталу услед елементарних непогода или других природних узрока</t>
  </si>
  <si>
    <t>Накнада штете за повреде  или штету нанету од стране државних органа</t>
  </si>
  <si>
    <t>Култивисана имовина</t>
  </si>
  <si>
    <t xml:space="preserve">    Овај модел Одлуке о завршном рачуну буџета општине за 2015. годину у електронском облику састоји се од 6 радних табела. Имајући у виду да Модел Одлуке о завршном рачуну буџета није прописан, у пракси се могу јавити одступања од нашег предложеног модела. Такође ће се разликовати број функција и глава по појединим општинама, па смо у том циљу дали могућност подешавања текста у Основном моделу на начин како је описан у овом упутству. </t>
  </si>
  <si>
    <t>Остварење у хиљадама</t>
  </si>
  <si>
    <t>Порез на фонд зарада</t>
  </si>
  <si>
    <t>– порез на фонд зарада осталих запослених</t>
  </si>
  <si>
    <t>Накнада за коришћење минералних сировина и геотермалних извора</t>
  </si>
  <si>
    <t>Приходи буџета од камата на средства консолидованог рачуна трезора укључена у депозит банака</t>
  </si>
  <si>
    <t>Средства остварена од давања у закуп пољопривредног односно пољопривредног земљишта у државној својини</t>
  </si>
  <si>
    <t>Накнаде за коришћење грађевинског земљишта</t>
  </si>
  <si>
    <t>Накнада по основу конверзије права коришћења у право својине</t>
  </si>
  <si>
    <t>Приходи од давања у закуп, односно на коришћење непокретности у општинској својини које кориснте општине и индиректни корисници њиховог буџета</t>
  </si>
  <si>
    <t>Накнада за уређивање грађевинског земљишта</t>
  </si>
  <si>
    <t>Такса за озакоњење објеката у корист нивоа општина</t>
  </si>
  <si>
    <t>Приходи које својом делатношћу остваре органи и организације општине</t>
  </si>
  <si>
    <t>Приходи од новчаних казни за прекршаје, предвиђене прописима о безбедности саобраћаја на путевима</t>
  </si>
  <si>
    <t>Приходи од увећања целокупног пореског дуга који настаје као последица принудне наплате</t>
  </si>
  <si>
    <t>ПОРЕЗИ</t>
  </si>
  <si>
    <t>Порез на зараде</t>
  </si>
  <si>
    <t>Порез на приходе од самосталних делатности</t>
  </si>
  <si>
    <t>Порез на приходе од непокретности</t>
  </si>
  <si>
    <t>Порез на приходе од давања у закуп покретних ствари  по основу самоопорезивања и по решењу Пореске управе</t>
  </si>
  <si>
    <t xml:space="preserve">Порез на приходе од пољопривреде и шумарства </t>
  </si>
  <si>
    <t>Порез на земљиште</t>
  </si>
  <si>
    <t>Порез на приходе од непокретности по решењу Пореске управе</t>
  </si>
  <si>
    <t>Самодоприноси према зарадама запослених</t>
  </si>
  <si>
    <t>Самодоприноси из прихода пољопривреде и шумарства</t>
  </si>
  <si>
    <t>Самодоприноси из прихода лица која се баве самосталном делатношћу</t>
  </si>
  <si>
    <t>Порез на друге приходе</t>
  </si>
  <si>
    <t>Порез на наслеђе и поклон</t>
  </si>
  <si>
    <t>Порез на капиталне трансакције</t>
  </si>
  <si>
    <t>Порез на акције на име и уделе</t>
  </si>
  <si>
    <t>Комунална такса за коришћење рекламних паноа, укључујући и истицање и исписивање фирме ван пословног простора на објектима и просторима који припадају јединици локалне самоуправе (коловози, тротоари, зелене површине, бандере и сл.)</t>
  </si>
  <si>
    <t>Комунална такса за држање моторних возила</t>
  </si>
  <si>
    <t>Годишња накнада за моторна возила, тракторе и прикључна возила</t>
  </si>
  <si>
    <t>Накнада за промену намене обрадивог пољопривредног земљишта</t>
  </si>
  <si>
    <t>Комунална такса за истицање фирме на пословном простору</t>
  </si>
  <si>
    <t>Посебна накнада за заштиту и унапређивање животне средине</t>
  </si>
  <si>
    <t>Ненаменски трансфери од Републике у корист нивоа општина</t>
  </si>
  <si>
    <t>Текући наменски трансфери, у ужем смислу, од Републике у корист нивоа општина</t>
  </si>
  <si>
    <t>ДРУГИ ПРИХОДИ</t>
  </si>
  <si>
    <t>Oстали приходи у корист нивоа општина</t>
  </si>
  <si>
    <t>ТЕКУЋИ ПРИХОДИ</t>
  </si>
  <si>
    <t>МЕМОРАНДУМСКЕ СТАВКЕ ЗА РЕФУНДАЦИЈУ РАСХОДА</t>
  </si>
  <si>
    <t>План у хиљадама</t>
  </si>
  <si>
    <t>Амортизација и употреба средстава за рад</t>
  </si>
  <si>
    <t>Амортизација некретнина и опреме</t>
  </si>
  <si>
    <t>Отплата камата и пратећи трошкови задуживања</t>
  </si>
  <si>
    <t>Текући трансфери осталим нивоима власти</t>
  </si>
  <si>
    <t>ТЕКУЋИ РАСХОДИ</t>
  </si>
  <si>
    <t>КАПИТАЛНИ ИЗДАЦИ</t>
  </si>
  <si>
    <t>ИЗДАЦИ ЗА ОТПЛАТУ ГЛАВНИЦЕ И НАБАВКУ ФИНАНСИЈСКЕ ИМОВИНЕ</t>
  </si>
  <si>
    <t/>
  </si>
  <si>
    <t>Члан 14.</t>
  </si>
  <si>
    <t xml:space="preserve">СКУПШТИНА ОПШТИНЕ ВЛАДИМИРЦИ
</t>
  </si>
  <si>
    <t xml:space="preserve">       Поменути Извештаји из става 3. овог члана дати су уз Одлуку као Прилози.</t>
  </si>
  <si>
    <t xml:space="preserve">       Утврђени буџетски суфицит и кориговани вишак прихода – суфицит на нивоу свих извора финансирања утврђени су на следећи начин:</t>
  </si>
  <si>
    <t>у динарима</t>
  </si>
  <si>
    <t>2.1. Приходи од имовине</t>
  </si>
  <si>
    <t>VIII. НЕТО ФИНАНСИРАЊЕ (VI+VII+VIII-IV)</t>
  </si>
  <si>
    <t>Приходи остварени по основу пружања услуга боравка деце у предшколским установама у корист нивоа општина</t>
  </si>
  <si>
    <t>Приходи индирекних корисника буџета локалне самоуправе који се остварују додатним активностима</t>
  </si>
  <si>
    <t>Меморандумске ставке за рефундацију расхода буџета општине из претходне године</t>
  </si>
  <si>
    <t>Меморандумске ставке за рефундацију расхода из претходне године</t>
  </si>
  <si>
    <t>Текуће донације од међународних организација у корист нивоа општина</t>
  </si>
  <si>
    <t xml:space="preserve">       Укупно планирани и извршени расходи и издаци буџета, утврђени су у следећим износима по економским класификацијама, и то:</t>
  </si>
  <si>
    <t xml:space="preserve">        III. Разлика укупних прихода и примања и укупних расхода и издатака                                                                                                                                                                                                                                                                                                                                  </t>
  </si>
  <si>
    <t>Капитални наменски трансфери, у ужем смислу, од Републике у корист нивоа општина</t>
  </si>
  <si>
    <t>Родитељски динар за ваннаставне активности</t>
  </si>
  <si>
    <t>Општинске административне таксе</t>
  </si>
  <si>
    <t>Приходи од новчаних казни за прекршаје по прекршајном налогу и казни изречених у управном поступку у корист нивоа општина</t>
  </si>
  <si>
    <t>Примања од oтплате станова у корист нивоа општина</t>
  </si>
  <si>
    <t>Примања од продаје непокретности</t>
  </si>
  <si>
    <t xml:space="preserve"> </t>
  </si>
  <si>
    <t>3. Употреба основних средстава</t>
  </si>
  <si>
    <t>4. Отплата камата</t>
  </si>
  <si>
    <t>5. Субвенције</t>
  </si>
  <si>
    <t>6. Издаци за социјалну заштиту</t>
  </si>
  <si>
    <t>7. Остали расходи</t>
  </si>
  <si>
    <t>Текуће помоћи од ЕУ у корист нивоа општина</t>
  </si>
  <si>
    <t>Накнада за коришћење дрвета</t>
  </si>
  <si>
    <t xml:space="preserve">        I. Укупно остварени текући приходи, примања и утрошена пренета средства</t>
  </si>
  <si>
    <t>2.5. Добровољни трансфери физичких и правних лица</t>
  </si>
  <si>
    <t>Добровољни трансфери од физичких и правних лица у корист нивоа општина</t>
  </si>
  <si>
    <t xml:space="preserve">                (вишак новчаних прилива-промена салда готовине у оквиру КРТ Владимирци)</t>
  </si>
  <si>
    <t>9. Остале донације, дотације и трансфери</t>
  </si>
  <si>
    <t>8. Донације и трансфери</t>
  </si>
  <si>
    <t>463+464</t>
  </si>
  <si>
    <t>Боравишна такса</t>
  </si>
  <si>
    <t>Накнада за коришћење простора на јавној површини</t>
  </si>
  <si>
    <t>Комунална такса за коришћење простора на јавним површинама или испред пословног простора у пословне сврхе, осим ради продаје штампе, књига и других публикација, производа старих и уметничких заната и домаће радиности</t>
  </si>
  <si>
    <t>Примања од продаје робе за даљу продају у корист нивоа општина</t>
  </si>
  <si>
    <t>5. Вишак прихода и примања – суфицит (за пренос у наредну годину)</t>
  </si>
  <si>
    <t xml:space="preserve">      Утврђени суфицит из става 1. овог члана састоји се од:</t>
  </si>
  <si>
    <t>2.2. Приходи од продаје добара и услуга</t>
  </si>
  <si>
    <t>2.3. Новчане казне и одузета имовинска корист</t>
  </si>
  <si>
    <t>2.4. Мешовити и неодређени приходи</t>
  </si>
  <si>
    <t>VIII Неутрошена средства из претх. година</t>
  </si>
  <si>
    <t xml:space="preserve">              Члан 6.</t>
  </si>
  <si>
    <t xml:space="preserve">      Ова одлука ступа на снагу осмог дана од дана објављивања у „Службеном листу града Шапца и општина: Богатић, Владимирци и Коцељева”. </t>
  </si>
  <si>
    <t xml:space="preserve">        II. Укупно извршени текући расходи и издаци (буџетска средства и </t>
  </si>
  <si>
    <t>Шуме и воде</t>
  </si>
  <si>
    <t>О ЗАВРШНОМ РАЧУНУ БУЏЕТА ОПШТИНЕ ВЛАДИМИРЦИ за 2024. годину</t>
  </si>
  <si>
    <t xml:space="preserve">        Остварени текући приходи и примања и извршени расходи и издаци буџета општине Владимирци за 2024. годину износе у динарима: </t>
  </si>
  <si>
    <t xml:space="preserve">        Наведени подаци у хиљадама су исказани у Билансу стања на дан 31.12.2024. године (Образац 1).</t>
  </si>
  <si>
    <t xml:space="preserve">    Укупно планирани и остварени текући приходи и примања буџета општине Владимирци за 2024. годину у укупном износу према економским класификацијама утврђени су у следећим износима:</t>
  </si>
  <si>
    <t>Примања од продаје земљишта</t>
  </si>
  <si>
    <t xml:space="preserve">       Преглед текућих расхода и издатака по организационој, програмској, функционалној и економској класификацији сви по изворима финансирања, као и преглед остварења прихода по изворима финансирања за период 1.1. – 31.12.2024. године дати су у прилогу и саставни су део ове Одлуке.</t>
  </si>
  <si>
    <t xml:space="preserve">       У саставу завршног рачуна буџета општине Владимирци садржани су: Биланс стања на дан 31.12.2024. године (Образац 1.), Биланс прихода и расхода у периоду 1.1.2024. до 31.12.2024. године (Образац 2.), Извештај о капиталним расходима и финансирању у периоду 1.1.2024. до 31.12.2024. године (Образац 3.), Извештај о новчаним токовима у периоду 1.1.2024. до 31.12.2024. године (Образац 4.) и Извештај о извршењу буџета у периоду 1.1.2024. до 31.12.2024. године (Образац 5.), на основу којих је сачињена ова Одлука, оверени су и архивирани у Општинској управи.
</t>
  </si>
  <si>
    <t xml:space="preserve">        Извештај о извршењу буџета у периоду 1.1.2024. до 31.12.2024. године, који је саставни део ове Одлуке, сачињен је на основу Обрасца 5, уз корекцију истог за пренети вишак прихода.</t>
  </si>
  <si>
    <t xml:space="preserve">       Извештаји о коришћењу средстава из текуће и сталне буџетске резерве за период 1.1.2024. до 31.12.2024. године, Извештај о датим гаранцијама Општине Владимирци у 2024. години, Извештај о примљеним донацијама у 2024. години, Извештај о кредитном задужењу у 2024. години, Извештај о учинку програма у 2024. години и извештај екстерне ревизије о финансијским извештајима за период 1.1.2024. до 31.12.2024. године саставни је део ове Одлуке.</t>
  </si>
  <si>
    <t xml:space="preserve">      Одлуку о завршном рачуну буџета општине Владимирци доставити Управи за трезор, најкасније до 30. јуна 2025. године.</t>
  </si>
  <si>
    <t>Накнаде штете за повреде или штету нанету од стране државних органа</t>
  </si>
  <si>
    <t xml:space="preserve">      Претходно наведени подаци су исказани у хиљадама у Билансу прихода и расхода општине Владимирци за период 01.01.-31.12.2024. године (Образац 2.)</t>
  </si>
  <si>
    <t xml:space="preserve">      Укупна актива на дан 31. децембра 2024. године утврђена је у износу од 1.372.994.980,92 динара, од наведеног износа нефинансијска имовина (зграде, земљиште, опрема и нематеријална улагања) је утврђена у вредности од 959.496.145,56 динара, док је финансијска имовина  (учешћа, новчана средства и еквиваленти, потраживања, аванси, пласмани и активна временска разграничења) утврђени у износу од 413.498.835,36 динара.</t>
  </si>
  <si>
    <t xml:space="preserve">        Укупна пасива  на дан 31. децембра 2024. године утврђена је у износу од 1.372.994.980,92 динар, од наведеног износа обавезе из пословања и остале обавезе су утврђене у износу од 56.041.439,48 динара, пасивна временска разграничења и дати аванси су утврђени у износу од 354.342.557,94 динара, док је капитал утврђен у износу од 962.610.983,50 динара.</t>
  </si>
  <si>
    <t>Извршено у 2024.</t>
  </si>
  <si>
    <t>–   дела вишка прихода –  у износу од 67.271.715,44 динара  који је наменски опредељен за покриће расхода Одлуком о буџету.</t>
  </si>
  <si>
    <t>–   дела вишка прихода –  у износу од 0,00 динара за покриће текућих расхода на нивоу директних и индиректних корисника буџета.</t>
  </si>
  <si>
    <t>3. Мањак прихода – буџетски дефицит (ред. бр. 1 – ред. бр. 2)</t>
  </si>
  <si>
    <t xml:space="preserve">      Укупна примања по свим изворима финансирања износе 1.604.763,78 динара. Укупни издаци по свим изворима финансирања износе 105.647.671,82 динара. У Извештају о капиталним издацима и финансирању у периоду од 1. јануара до 31. децембра 2024. године (Образац 3), исказана су претходно наведена примања и издаци по свим изворима финансирања у хиљадама динара.</t>
  </si>
  <si>
    <t xml:space="preserve">      Наведени износи су утврђени и исказани у хиљадама динара у Извештају о новчаним токовима општине Владимирци за период 01.01.-31.12.2024. године (Образац 4).</t>
  </si>
  <si>
    <t xml:space="preserve">      Буџетски дефицит као разлика између укупног износа текућих прихода и примања остварених по основу продаје нефинансијске имовине и укупног износа текућих расхода и издатака за набавку нефинансијске имовине, утврђује се у износу од 6,400,327.97  динара.
      Укупни фискални резултат је буџетски дефицит коригован за нето разлику између примања по основу отплате датих кредита и продаје финансијске имовине и одлива по основу датих кредита и набавке финансијске имовине у нето износу од 2,143,969.10 динара, утврђен је као дефицит у износу од 8.544.297,07 динара.
    </t>
  </si>
  <si>
    <t xml:space="preserve">      Укупан фискални дефицит коригован за примања од задуживања у износу од 0.00 динара и за искоришћена пренета неутрошена средства из претходне године (Извор 17) која су коришћена за покриће расхода и издатака текуће године у износу од 75.816.012,51 динар је суфицит и износи 67.271.715,44 динара.</t>
  </si>
  <si>
    <t xml:space="preserve">      Укупни новчани приливи по свим изворима финансирања су утврђени у износу од 730,287,220.06 динара. Укупни новчани одливи по свим изворима финансирања утврђени су у износу од 738,831,517.13 динара. Салдо готовине на дан 31.12.2023. године на подрачунима свих корисника консолидованог рачуна трезора општине Владимирци износи 75,816,012.51 динар. Салдо готовине на дан 31.12.2024. године на подрачунима свих корисника консолидованог рачуна трезора општине Владимирци износи 67,271,715.44 динара. Смањење салда готовине на подрачунима свих корисника у оквиру консолидованог рачуна трезора општине Владимирци у периоду 01.01.-31.12.2024. године износи 8,544,297.07 динара.</t>
  </si>
  <si>
    <t xml:space="preserve">     Укупна разлика између прилива и одлива готовине утврђена је као мањак новчаних прилива и износи 8,544,297.07 динара. Наведени износ (мањак прилива) у хиљадама је утврђен и исказан у хиљадама у Извештају о извршењу буџета у периоду од 1. јануара до 31. децембра 2024. године (Образац 5).</t>
  </si>
  <si>
    <t xml:space="preserve">       На основу члана 32. став 1. тачка 2) Закона о локалној самоуправи („Службени гласник РС”, бр. 129/2007, 93/2014-др. закон, 101/2016-др. закон, 47/2018 и 111/2021-др. закон), чл. 77. и 78. Закона о буџетском систему („Службени гласник РС”, бр. 54/2009, 73/2010, ...., 92/2023 и 94/2024), и чл. 40 став 1. тачка 2) Статута општине Владимирци („Службени лист града Шапца и општина: Богатић, Владимирци и Коцељева”, бр. 6/19), а на предлог Општинског већа, СКУПШТИНА ОПШТИНЕ ВЛАДИМИРЦИ, на седници одржаној 27.06.2025. године, донела је</t>
  </si>
  <si>
    <t>ПРЕДСЕДНИК
СКУПШТИНЕ ОПШТИНЕ</t>
  </si>
  <si>
    <t>Раде Ковачевић</t>
  </si>
  <si>
    <t>Број: 002814035 2025 07936 001 000 400 047 од 27.06.2025. године</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</si>
</sst>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38"/>
      <scheme val="minor"/>
    </font>
    <font>
      <sz val="10"/>
      <color indexed="8"/>
      <name val="Franklin Gothic Book"/>
      <family val="2"/>
    </font>
    <font>
      <b/>
      <i/>
      <sz val="10"/>
      <color indexed="8"/>
      <name val="Franklin Gothic Book"/>
      <family val="2"/>
    </font>
    <font>
      <i/>
      <sz val="10"/>
      <color indexed="8"/>
      <name val="Franklin Gothic Book"/>
      <family val="2"/>
    </font>
    <font>
      <b/>
      <sz val="11"/>
      <color indexed="8"/>
      <name val="Calibri"/>
      <family val="2"/>
    </font>
    <font>
      <sz val="11"/>
      <color theme="1"/>
      <name val="Calibri"/>
      <family val="2"/>
      <charset val="238"/>
      <scheme val="minor"/>
    </font>
    <font>
      <b/>
      <sz val="11"/>
      <color theme="1"/>
      <name val="Calibri"/>
      <family val="2"/>
      <charset val="238"/>
      <scheme val="minor"/>
    </font>
    <font>
      <b/>
      <sz val="10"/>
      <color theme="1"/>
      <name val="Franklin Gothic Book"/>
      <family val="2"/>
    </font>
    <font>
      <sz val="10"/>
      <color theme="1"/>
      <name val="Franklin Gothic Book"/>
      <family val="2"/>
    </font>
    <font>
      <b/>
      <i/>
      <sz val="10"/>
      <color theme="1"/>
      <name val="Franklin Gothic Book"/>
      <family val="2"/>
    </font>
    <font>
      <sz val="9"/>
      <color theme="1"/>
      <name val="Franklin Gothic Book"/>
      <family val="2"/>
    </font>
    <font>
      <b/>
      <sz val="11"/>
      <color theme="1"/>
      <name val="Calibri"/>
      <family val="2"/>
      <scheme val="minor"/>
    </font>
    <font>
      <i/>
      <sz val="10"/>
      <color theme="1"/>
      <name val="Franklin Gothic Book"/>
      <family val="2"/>
    </font>
    <font>
      <b/>
      <sz val="8"/>
      <color theme="1"/>
      <name val="Franklin Gothic Book"/>
      <family val="2"/>
    </font>
    <font>
      <b/>
      <sz val="9"/>
      <color theme="1"/>
      <name val="Franklin Gothic Book"/>
      <family val="2"/>
    </font>
    <font>
      <sz val="10"/>
      <color theme="1"/>
      <name val="Calibri"/>
      <family val="2"/>
      <charset val="238"/>
      <scheme val="minor"/>
    </font>
    <font>
      <sz val="11"/>
      <color theme="1"/>
      <name val="Arial"/>
      <family val="2"/>
      <charset val="238"/>
    </font>
    <font>
      <sz val="12"/>
      <color theme="1"/>
      <name val="Arial"/>
      <family val="2"/>
      <charset val="238"/>
    </font>
    <font>
      <sz val="11"/>
      <color theme="1"/>
      <name val="Arial"/>
      <family val="2"/>
    </font>
    <font>
      <b/>
      <sz val="10"/>
      <color theme="1"/>
      <name val="Franklin Gothic Book"/>
      <family val="2"/>
      <charset val="238"/>
    </font>
    <font>
      <sz val="10"/>
      <color theme="1"/>
      <name val="Franklin Gothic Book"/>
      <family val="2"/>
      <charset val="238"/>
    </font>
    <font>
      <sz val="10"/>
      <color rgb="FF000000"/>
      <name val="Franklin Gothic Book"/>
      <family val="2"/>
    </font>
    <font>
      <b/>
      <i/>
      <sz val="11"/>
      <color theme="1"/>
      <name val="Arial"/>
      <family val="2"/>
      <charset val="238"/>
    </font>
    <font>
      <sz val="10"/>
      <name val="Arial"/>
      <family val="2"/>
      <charset val="204"/>
    </font>
    <font>
      <b/>
      <sz val="12"/>
      <color theme="1"/>
      <name val="Arial"/>
      <family val="2"/>
      <charset val="238"/>
    </font>
    <font>
      <b/>
      <sz val="11"/>
      <color theme="1"/>
      <name val="Arial"/>
      <family val="2"/>
      <charset val="238"/>
    </font>
    <font>
      <sz val="8"/>
      <color theme="1"/>
      <name val="Times New Roman"/>
      <family val="1"/>
      <charset val="238"/>
    </font>
    <font>
      <i/>
      <sz val="11"/>
      <color theme="1"/>
      <name val="Arial"/>
      <family val="2"/>
      <charset val="238"/>
    </font>
  </fonts>
  <fills count="16">
    <fill>
      <patternFill patternType="none"/>
    </fill>
    <fill>
      <patternFill patternType="gray125"/>
    </fill>
    <fill>
      <patternFill patternType="solid">
        <fgColor rgb="FFFFFF66"/>
        <bgColor indexed="64"/>
      </patternFill>
    </fill>
    <fill>
      <patternFill patternType="solid">
        <fgColor rgb="FFFF5757"/>
        <bgColor indexed="64"/>
      </patternFill>
    </fill>
    <fill>
      <patternFill patternType="solid">
        <fgColor rgb="FFE571B3"/>
        <bgColor indexed="64"/>
      </patternFill>
    </fill>
    <fill>
      <patternFill patternType="solid">
        <fgColor rgb="FFFD8E5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32">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3">
    <xf numFmtId="0" fontId="0" fillId="0" borderId="0"/>
    <xf numFmtId="9" fontId="5" fillId="0" borderId="0" applyFont="0" applyFill="0" applyBorder="0" applyAlignment="0" applyProtection="0"/>
    <xf numFmtId="0" fontId="23" fillId="0" borderId="0" applyFill="0" applyBorder="0" applyAlignment="0" applyProtection="0"/>
  </cellStyleXfs>
  <cellXfs count="536">
    <xf numFmtId="0" fontId="0" fillId="0" borderId="0" xfId="0"/>
    <xf numFmtId="0" fontId="7" fillId="0" borderId="1" xfId="0" applyFont="1" applyBorder="1" applyAlignment="1">
      <alignment horizontal="center" vertical="center" wrapText="1"/>
    </xf>
    <xf numFmtId="0" fontId="0" fillId="0" borderId="0" xfId="0" applyAlignment="1">
      <alignmen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10" fillId="0" borderId="2"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10" fillId="0" borderId="2" xfId="0" applyFont="1" applyBorder="1" applyAlignment="1">
      <alignment horizontal="center" vertical="center" wrapText="1"/>
    </xf>
    <xf numFmtId="0" fontId="8"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horizontal="center" vertical="center" textRotation="90" wrapText="1"/>
    </xf>
    <xf numFmtId="0" fontId="0" fillId="0" borderId="8" xfId="0" applyBorder="1" applyAlignment="1">
      <alignment horizontal="center"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8" fillId="0" borderId="6" xfId="0" applyFont="1" applyBorder="1" applyAlignment="1">
      <alignment vertical="center" wrapText="1"/>
    </xf>
    <xf numFmtId="0" fontId="8" fillId="0" borderId="3" xfId="0" applyFont="1" applyBorder="1" applyAlignment="1">
      <alignment vertical="center" wrapText="1"/>
    </xf>
    <xf numFmtId="0" fontId="7" fillId="0" borderId="10" xfId="0" applyFont="1" applyBorder="1" applyAlignment="1">
      <alignment vertical="center" wrapText="1"/>
    </xf>
    <xf numFmtId="0" fontId="7" fillId="0" borderId="10"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49" fontId="8"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0" fillId="0" borderId="0" xfId="0"/>
    <xf numFmtId="0" fontId="7" fillId="0" borderId="11" xfId="0" applyFont="1" applyBorder="1" applyAlignment="1">
      <alignment horizontal="center" vertical="center" wrapText="1"/>
    </xf>
    <xf numFmtId="0" fontId="7" fillId="2" borderId="12" xfId="0" applyFont="1" applyFill="1" applyBorder="1" applyAlignment="1">
      <alignment vertical="center" wrapText="1"/>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2" borderId="10" xfId="0" applyFont="1" applyFill="1" applyBorder="1" applyAlignment="1">
      <alignment vertical="center" wrapText="1"/>
    </xf>
    <xf numFmtId="0" fontId="7" fillId="2" borderId="1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7" fillId="2" borderId="16" xfId="0" applyFont="1" applyFill="1" applyBorder="1" applyAlignment="1">
      <alignment vertical="center" wrapText="1"/>
    </xf>
    <xf numFmtId="0" fontId="7" fillId="2" borderId="16" xfId="0" applyFont="1" applyFill="1" applyBorder="1" applyAlignment="1">
      <alignment horizontal="center" vertical="center" wrapText="1"/>
    </xf>
    <xf numFmtId="49" fontId="8" fillId="2" borderId="16"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3" borderId="16" xfId="0" applyFont="1" applyFill="1" applyBorder="1" applyAlignment="1">
      <alignment vertical="center" wrapText="1"/>
    </xf>
    <xf numFmtId="0" fontId="7" fillId="3"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4" borderId="15" xfId="0" applyFont="1" applyFill="1" applyBorder="1" applyAlignment="1">
      <alignment vertical="center" wrapText="1"/>
    </xf>
    <xf numFmtId="0" fontId="8" fillId="4" borderId="16" xfId="0" applyFont="1" applyFill="1" applyBorder="1" applyAlignment="1">
      <alignment horizontal="center" vertical="center" wrapText="1"/>
    </xf>
    <xf numFmtId="0" fontId="7" fillId="4" borderId="16" xfId="0" applyFont="1" applyFill="1" applyBorder="1" applyAlignment="1">
      <alignment horizontal="center" vertical="center" wrapText="1"/>
    </xf>
    <xf numFmtId="49" fontId="8" fillId="4" borderId="16" xfId="0" applyNumberFormat="1" applyFont="1" applyFill="1" applyBorder="1" applyAlignment="1">
      <alignment horizontal="center" vertical="center" wrapText="1"/>
    </xf>
    <xf numFmtId="0" fontId="7" fillId="4" borderId="16" xfId="0" applyFont="1" applyFill="1" applyBorder="1" applyAlignment="1">
      <alignment vertical="center" wrapText="1"/>
    </xf>
    <xf numFmtId="0" fontId="8" fillId="4" borderId="1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7" fillId="4" borderId="17" xfId="0" applyFont="1" applyFill="1" applyBorder="1" applyAlignment="1">
      <alignment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7" fillId="5" borderId="16" xfId="0" applyFont="1" applyFill="1" applyBorder="1" applyAlignment="1">
      <alignment vertical="center" wrapText="1"/>
    </xf>
    <xf numFmtId="0" fontId="7" fillId="5" borderId="16" xfId="0"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49" fontId="7" fillId="5" borderId="16"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7" fillId="0" borderId="6" xfId="0" applyFont="1" applyBorder="1" applyAlignment="1">
      <alignment vertical="center" wrapText="1"/>
    </xf>
    <xf numFmtId="10" fontId="8" fillId="0" borderId="3" xfId="1" applyNumberFormat="1" applyFont="1" applyBorder="1" applyAlignment="1">
      <alignment horizontal="center" vertical="center" wrapText="1"/>
    </xf>
    <xf numFmtId="0" fontId="9" fillId="0" borderId="10" xfId="0" applyFont="1" applyBorder="1" applyAlignment="1">
      <alignment vertical="center" wrapText="1"/>
    </xf>
    <xf numFmtId="10" fontId="8" fillId="0" borderId="11" xfId="1" applyNumberFormat="1" applyFont="1" applyBorder="1" applyAlignment="1">
      <alignment horizontal="center" vertical="center" wrapText="1"/>
    </xf>
    <xf numFmtId="10" fontId="8" fillId="2" borderId="17" xfId="1" applyNumberFormat="1" applyFont="1" applyFill="1" applyBorder="1" applyAlignment="1">
      <alignment horizontal="center" vertical="center" wrapText="1"/>
    </xf>
    <xf numFmtId="10" fontId="8" fillId="0" borderId="4" xfId="1" applyNumberFormat="1" applyFont="1" applyBorder="1" applyAlignment="1">
      <alignment horizontal="center" vertical="center" wrapText="1"/>
    </xf>
    <xf numFmtId="0" fontId="7" fillId="5" borderId="17" xfId="0" applyFont="1" applyFill="1" applyBorder="1" applyAlignment="1">
      <alignment horizontal="center" vertical="center" wrapText="1"/>
    </xf>
    <xf numFmtId="10" fontId="7" fillId="3" borderId="16" xfId="1" applyNumberFormat="1" applyFont="1" applyFill="1" applyBorder="1" applyAlignment="1">
      <alignment horizontal="center" vertical="center" wrapText="1"/>
    </xf>
    <xf numFmtId="10" fontId="7" fillId="4" borderId="17" xfId="1" applyNumberFormat="1" applyFont="1" applyFill="1" applyBorder="1" applyAlignment="1">
      <alignment horizontal="center" vertical="center" wrapText="1"/>
    </xf>
    <xf numFmtId="10" fontId="7" fillId="2" borderId="17" xfId="1" applyNumberFormat="1" applyFont="1" applyFill="1" applyBorder="1" applyAlignment="1">
      <alignment horizontal="center" vertical="center" wrapText="1"/>
    </xf>
    <xf numFmtId="10" fontId="7" fillId="5" borderId="17" xfId="1" applyNumberFormat="1" applyFont="1" applyFill="1" applyBorder="1" applyAlignment="1">
      <alignment horizontal="center" vertical="center" wrapText="1"/>
    </xf>
    <xf numFmtId="0" fontId="13"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4" fillId="0" borderId="0" xfId="0" applyFont="1" applyAlignment="1">
      <alignment horizontal="center" vertical="center"/>
    </xf>
    <xf numFmtId="0" fontId="14"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5" fillId="0" borderId="0" xfId="0" applyFont="1"/>
    <xf numFmtId="0" fontId="8" fillId="0" borderId="3" xfId="0" applyFont="1" applyBorder="1" applyAlignment="1">
      <alignment horizontal="center" vertical="center"/>
    </xf>
    <xf numFmtId="0" fontId="8" fillId="0" borderId="4" xfId="0" applyFont="1" applyBorder="1" applyAlignment="1">
      <alignment horizontal="right" vertical="center" wrapText="1"/>
    </xf>
    <xf numFmtId="0" fontId="9" fillId="0" borderId="3" xfId="0" applyFont="1" applyBorder="1" applyAlignment="1">
      <alignment horizontal="center" vertical="center"/>
    </xf>
    <xf numFmtId="0" fontId="14" fillId="0" borderId="2" xfId="0" applyFont="1" applyBorder="1" applyAlignment="1">
      <alignment horizontal="center" vertical="center"/>
    </xf>
    <xf numFmtId="0" fontId="7" fillId="0" borderId="2" xfId="0" applyFont="1" applyBorder="1" applyAlignment="1">
      <alignment horizontal="center" vertical="center"/>
    </xf>
    <xf numFmtId="0" fontId="7" fillId="0" borderId="19" xfId="0" applyFont="1" applyBorder="1" applyAlignment="1">
      <alignment horizontal="center" vertical="center"/>
    </xf>
    <xf numFmtId="10" fontId="8" fillId="0" borderId="3" xfId="0" applyNumberFormat="1" applyFont="1" applyBorder="1" applyAlignment="1">
      <alignment horizontal="center" vertical="center"/>
    </xf>
    <xf numFmtId="0" fontId="7" fillId="2" borderId="4" xfId="0" applyFont="1" applyFill="1" applyBorder="1" applyAlignment="1">
      <alignment horizontal="center" vertical="center"/>
    </xf>
    <xf numFmtId="10" fontId="7" fillId="2" borderId="4"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15" fillId="0" borderId="8" xfId="0" applyFont="1" applyBorder="1"/>
    <xf numFmtId="0" fontId="8" fillId="0" borderId="4" xfId="0" applyFont="1" applyBorder="1" applyAlignment="1">
      <alignment horizontal="center" vertical="center"/>
    </xf>
    <xf numFmtId="10" fontId="8" fillId="0" borderId="4" xfId="0" applyNumberFormat="1" applyFont="1" applyBorder="1" applyAlignment="1">
      <alignment horizontal="center" vertical="center"/>
    </xf>
    <xf numFmtId="0" fontId="7" fillId="2" borderId="4" xfId="0" applyFont="1" applyFill="1" applyBorder="1" applyAlignment="1">
      <alignment vertical="center" wrapText="1"/>
    </xf>
    <xf numFmtId="10" fontId="7" fillId="2" borderId="3" xfId="0" applyNumberFormat="1" applyFont="1" applyFill="1" applyBorder="1" applyAlignment="1">
      <alignment horizontal="center" vertical="center"/>
    </xf>
    <xf numFmtId="0" fontId="7" fillId="2" borderId="3" xfId="0" applyFont="1" applyFill="1" applyBorder="1" applyAlignment="1">
      <alignment vertical="center" wrapText="1"/>
    </xf>
    <xf numFmtId="0" fontId="7" fillId="5" borderId="3" xfId="0" applyFont="1" applyFill="1" applyBorder="1" applyAlignment="1">
      <alignment horizontal="center" vertical="center"/>
    </xf>
    <xf numFmtId="10" fontId="7" fillId="5" borderId="3" xfId="0" applyNumberFormat="1" applyFont="1" applyFill="1" applyBorder="1" applyAlignment="1">
      <alignment horizontal="center" vertical="center"/>
    </xf>
    <xf numFmtId="0" fontId="7" fillId="5" borderId="4" xfId="0" applyFont="1" applyFill="1" applyBorder="1" applyAlignment="1">
      <alignment horizontal="center" vertical="center"/>
    </xf>
    <xf numFmtId="10" fontId="7" fillId="5" borderId="4" xfId="0" applyNumberFormat="1" applyFont="1" applyFill="1" applyBorder="1" applyAlignment="1">
      <alignment horizontal="center" vertical="center"/>
    </xf>
    <xf numFmtId="10" fontId="8" fillId="0" borderId="4"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0" xfId="0" applyFont="1" applyFill="1" applyBorder="1" applyAlignment="1">
      <alignment vertical="center" wrapText="1"/>
    </xf>
    <xf numFmtId="0" fontId="8" fillId="0" borderId="21" xfId="0" applyFont="1" applyFill="1" applyBorder="1" applyAlignment="1">
      <alignment vertical="center" wrapText="1"/>
    </xf>
    <xf numFmtId="49" fontId="8" fillId="0" borderId="21" xfId="0" applyNumberFormat="1" applyFont="1" applyFill="1" applyBorder="1" applyAlignment="1">
      <alignment vertical="center" wrapText="1"/>
    </xf>
    <xf numFmtId="0" fontId="7" fillId="0" borderId="21" xfId="0" applyFont="1" applyFill="1" applyBorder="1" applyAlignment="1">
      <alignment vertical="top" wrapText="1"/>
    </xf>
    <xf numFmtId="0" fontId="8" fillId="0"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Border="1" applyAlignment="1">
      <alignment vertical="top" wrapText="1"/>
    </xf>
    <xf numFmtId="49" fontId="8" fillId="0" borderId="11" xfId="0" applyNumberFormat="1" applyFont="1" applyBorder="1" applyAlignment="1">
      <alignment horizontal="center" vertical="center" wrapText="1"/>
    </xf>
    <xf numFmtId="0" fontId="8" fillId="0" borderId="11" xfId="0" applyFont="1" applyBorder="1" applyAlignment="1">
      <alignment vertical="top" wrapText="1"/>
    </xf>
    <xf numFmtId="0" fontId="7" fillId="0" borderId="21" xfId="0" applyFont="1" applyFill="1" applyBorder="1" applyAlignment="1">
      <alignment vertical="center" wrapText="1"/>
    </xf>
    <xf numFmtId="0" fontId="8" fillId="7" borderId="3" xfId="0" applyFont="1" applyFill="1" applyBorder="1" applyAlignment="1">
      <alignment vertical="center" wrapText="1"/>
    </xf>
    <xf numFmtId="49" fontId="8" fillId="7" borderId="3" xfId="0" applyNumberFormat="1" applyFont="1" applyFill="1" applyBorder="1" applyAlignment="1">
      <alignment horizontal="center" vertical="center" wrapText="1"/>
    </xf>
    <xf numFmtId="0" fontId="8" fillId="7" borderId="3" xfId="0" applyFont="1" applyFill="1" applyBorder="1" applyAlignment="1">
      <alignment vertical="top" wrapText="1"/>
    </xf>
    <xf numFmtId="0" fontId="8" fillId="7" borderId="3" xfId="0" applyFont="1" applyFill="1" applyBorder="1" applyAlignment="1">
      <alignment horizontal="center" vertical="center" wrapText="1"/>
    </xf>
    <xf numFmtId="10" fontId="8" fillId="7" borderId="3" xfId="1" applyNumberFormat="1" applyFont="1" applyFill="1" applyBorder="1" applyAlignment="1">
      <alignment horizontal="center" vertical="center" wrapText="1"/>
    </xf>
    <xf numFmtId="0" fontId="8" fillId="7" borderId="11" xfId="0" applyFont="1" applyFill="1" applyBorder="1" applyAlignment="1">
      <alignment vertical="center" wrapText="1"/>
    </xf>
    <xf numFmtId="49" fontId="8" fillId="7" borderId="11" xfId="0" applyNumberFormat="1" applyFont="1" applyFill="1" applyBorder="1" applyAlignment="1">
      <alignment horizontal="center" vertical="center" wrapText="1"/>
    </xf>
    <xf numFmtId="0" fontId="8" fillId="7" borderId="11" xfId="0" applyFont="1" applyFill="1" applyBorder="1" applyAlignment="1">
      <alignment vertical="top" wrapText="1"/>
    </xf>
    <xf numFmtId="0" fontId="8" fillId="7" borderId="11" xfId="0" applyFont="1" applyFill="1" applyBorder="1" applyAlignment="1">
      <alignment horizontal="center" vertical="center" wrapText="1"/>
    </xf>
    <xf numFmtId="10" fontId="8" fillId="7" borderId="11" xfId="1" applyNumberFormat="1"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9" borderId="3" xfId="0" applyFont="1" applyFill="1" applyBorder="1" applyAlignment="1">
      <alignment vertical="center" wrapText="1"/>
    </xf>
    <xf numFmtId="49" fontId="8" fillId="9" borderId="3" xfId="0" applyNumberFormat="1" applyFont="1" applyFill="1" applyBorder="1" applyAlignment="1">
      <alignment horizontal="center" vertical="center" wrapText="1"/>
    </xf>
    <xf numFmtId="0" fontId="8" fillId="9" borderId="3" xfId="0" applyFont="1" applyFill="1" applyBorder="1" applyAlignment="1">
      <alignment vertical="top" wrapText="1"/>
    </xf>
    <xf numFmtId="0" fontId="8" fillId="9" borderId="3" xfId="0" applyFont="1" applyFill="1" applyBorder="1" applyAlignment="1">
      <alignment horizontal="center" vertical="center" wrapText="1"/>
    </xf>
    <xf numFmtId="10" fontId="8" fillId="9" borderId="3" xfId="1" applyNumberFormat="1" applyFont="1" applyFill="1" applyBorder="1" applyAlignment="1">
      <alignment horizontal="center" vertical="center" wrapText="1"/>
    </xf>
    <xf numFmtId="0" fontId="8" fillId="9" borderId="11" xfId="0" applyFont="1" applyFill="1" applyBorder="1" applyAlignment="1">
      <alignment vertical="center" wrapText="1"/>
    </xf>
    <xf numFmtId="49" fontId="8" fillId="9" borderId="11" xfId="0" applyNumberFormat="1" applyFont="1" applyFill="1" applyBorder="1" applyAlignment="1">
      <alignment horizontal="center" vertical="center" wrapText="1"/>
    </xf>
    <xf numFmtId="0" fontId="8" fillId="9" borderId="11" xfId="0" applyFont="1" applyFill="1" applyBorder="1" applyAlignment="1">
      <alignment vertical="top" wrapText="1"/>
    </xf>
    <xf numFmtId="0" fontId="8" fillId="9" borderId="11" xfId="0" applyFont="1" applyFill="1" applyBorder="1" applyAlignment="1">
      <alignment horizontal="center" vertical="center" wrapText="1"/>
    </xf>
    <xf numFmtId="10" fontId="8" fillId="9" borderId="11" xfId="1" applyNumberFormat="1" applyFont="1" applyFill="1" applyBorder="1" applyAlignment="1">
      <alignment horizontal="center" vertical="center" wrapText="1"/>
    </xf>
    <xf numFmtId="0" fontId="7" fillId="0" borderId="20" xfId="0" applyFont="1" applyFill="1" applyBorder="1" applyAlignment="1">
      <alignment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vertical="center" wrapText="1"/>
    </xf>
    <xf numFmtId="49" fontId="8" fillId="0" borderId="4" xfId="0" applyNumberFormat="1" applyFont="1" applyFill="1" applyBorder="1" applyAlignment="1">
      <alignment horizontal="center" vertical="center" wrapText="1"/>
    </xf>
    <xf numFmtId="10" fontId="8" fillId="0" borderId="3" xfId="1"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0" fontId="8" fillId="10" borderId="3" xfId="0" applyFont="1" applyFill="1" applyBorder="1" applyAlignment="1">
      <alignment vertical="center" wrapText="1"/>
    </xf>
    <xf numFmtId="49" fontId="8" fillId="10" borderId="3" xfId="0" applyNumberFormat="1" applyFont="1" applyFill="1" applyBorder="1" applyAlignment="1">
      <alignment horizontal="center" vertical="center" wrapText="1"/>
    </xf>
    <xf numFmtId="0" fontId="8" fillId="10" borderId="3" xfId="0" applyFont="1" applyFill="1" applyBorder="1" applyAlignment="1">
      <alignment vertical="top" wrapText="1"/>
    </xf>
    <xf numFmtId="0" fontId="8" fillId="10" borderId="3" xfId="0" applyFont="1" applyFill="1" applyBorder="1" applyAlignment="1">
      <alignment horizontal="center" vertical="center" wrapText="1"/>
    </xf>
    <xf numFmtId="10" fontId="8" fillId="10" borderId="3" xfId="1" applyNumberFormat="1" applyFont="1" applyFill="1" applyBorder="1" applyAlignment="1">
      <alignment horizontal="center" vertical="center" wrapText="1"/>
    </xf>
    <xf numFmtId="0" fontId="8" fillId="10" borderId="11" xfId="0" applyFont="1" applyFill="1" applyBorder="1" applyAlignment="1">
      <alignment vertical="center" wrapText="1"/>
    </xf>
    <xf numFmtId="49" fontId="8" fillId="10" borderId="11" xfId="0" applyNumberFormat="1" applyFont="1" applyFill="1" applyBorder="1" applyAlignment="1">
      <alignment horizontal="center" vertical="center" wrapText="1"/>
    </xf>
    <xf numFmtId="0" fontId="8" fillId="10" borderId="11" xfId="0" applyFont="1" applyFill="1" applyBorder="1" applyAlignment="1">
      <alignment vertical="top" wrapText="1"/>
    </xf>
    <xf numFmtId="0" fontId="8" fillId="10" borderId="11" xfId="0" applyFont="1" applyFill="1" applyBorder="1" applyAlignment="1">
      <alignment horizontal="center" vertical="center" wrapText="1"/>
    </xf>
    <xf numFmtId="10" fontId="8" fillId="10" borderId="11" xfId="1" applyNumberFormat="1" applyFont="1" applyFill="1" applyBorder="1" applyAlignment="1">
      <alignment horizontal="center" vertical="center" wrapText="1"/>
    </xf>
    <xf numFmtId="0" fontId="14" fillId="11" borderId="15"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14" fillId="11" borderId="16" xfId="0" applyFont="1" applyFill="1" applyBorder="1" applyAlignment="1">
      <alignment vertical="center" wrapText="1"/>
    </xf>
    <xf numFmtId="0" fontId="7" fillId="11" borderId="16" xfId="0" applyFont="1" applyFill="1" applyBorder="1" applyAlignment="1">
      <alignment horizontal="center" vertical="center" wrapText="1"/>
    </xf>
    <xf numFmtId="10" fontId="7" fillId="11" borderId="17" xfId="1" applyNumberFormat="1" applyFont="1" applyFill="1" applyBorder="1" applyAlignment="1">
      <alignment horizontal="center" vertical="center" wrapText="1"/>
    </xf>
    <xf numFmtId="0" fontId="7" fillId="11" borderId="1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5" fillId="0" borderId="0" xfId="0" applyFont="1" applyAlignment="1">
      <alignment horizontal="left"/>
    </xf>
    <xf numFmtId="0" fontId="16" fillId="0" borderId="0" xfId="0" applyFont="1"/>
    <xf numFmtId="0" fontId="0" fillId="0" borderId="3" xfId="0" applyBorder="1" applyAlignment="1">
      <alignment wrapText="1"/>
    </xf>
    <xf numFmtId="0" fontId="16" fillId="0" borderId="0" xfId="0" applyFont="1" applyAlignment="1">
      <alignment horizontal="left" vertical="center" wrapText="1"/>
    </xf>
    <xf numFmtId="0" fontId="16" fillId="0" borderId="0" xfId="0" applyFont="1" applyAlignment="1">
      <alignment wrapText="1"/>
    </xf>
    <xf numFmtId="0" fontId="16" fillId="0" borderId="0" xfId="0" applyFont="1"/>
    <xf numFmtId="0" fontId="7" fillId="2" borderId="22" xfId="0" applyFont="1" applyFill="1" applyBorder="1" applyAlignment="1">
      <alignment vertical="center" wrapText="1"/>
    </xf>
    <xf numFmtId="0" fontId="8" fillId="0" borderId="23" xfId="0" applyFont="1" applyBorder="1" applyAlignment="1">
      <alignment vertical="center" wrapText="1"/>
    </xf>
    <xf numFmtId="0" fontId="7" fillId="2" borderId="23" xfId="0" applyFont="1" applyFill="1" applyBorder="1" applyAlignment="1">
      <alignment vertical="center" wrapText="1"/>
    </xf>
    <xf numFmtId="0" fontId="9" fillId="0" borderId="23" xfId="0" applyFont="1" applyBorder="1" applyAlignment="1">
      <alignment vertical="center" wrapText="1"/>
    </xf>
    <xf numFmtId="0" fontId="14" fillId="0" borderId="8" xfId="0" applyFont="1" applyBorder="1" applyAlignment="1">
      <alignment horizontal="center" vertical="center"/>
    </xf>
    <xf numFmtId="0" fontId="7" fillId="0" borderId="8" xfId="0" applyFont="1" applyBorder="1" applyAlignment="1">
      <alignment horizontal="center" vertical="center"/>
    </xf>
    <xf numFmtId="0" fontId="16" fillId="0" borderId="0" xfId="0" applyFont="1" applyAlignment="1"/>
    <xf numFmtId="0" fontId="17" fillId="0" borderId="0" xfId="0" applyFont="1" applyAlignment="1">
      <alignment vertical="center"/>
    </xf>
    <xf numFmtId="0" fontId="16" fillId="0" borderId="0" xfId="0" applyFont="1" applyAlignment="1">
      <alignment vertical="center" wrapText="1"/>
    </xf>
    <xf numFmtId="0" fontId="16" fillId="0" borderId="0" xfId="0" applyFont="1" applyBorder="1" applyAlignment="1">
      <alignment wrapText="1"/>
    </xf>
    <xf numFmtId="0" fontId="16" fillId="0" borderId="0" xfId="0" applyFont="1" applyBorder="1" applyAlignment="1"/>
    <xf numFmtId="10" fontId="7" fillId="8" borderId="3" xfId="0" applyNumberFormat="1" applyFont="1" applyFill="1" applyBorder="1" applyAlignment="1">
      <alignment horizontal="center" vertical="center"/>
    </xf>
    <xf numFmtId="10" fontId="7" fillId="7" borderId="3" xfId="0" applyNumberFormat="1" applyFont="1" applyFill="1" applyBorder="1" applyAlignment="1">
      <alignment horizontal="center" vertical="center"/>
    </xf>
    <xf numFmtId="10" fontId="7" fillId="0" borderId="3" xfId="0" applyNumberFormat="1" applyFont="1" applyFill="1" applyBorder="1" applyAlignment="1">
      <alignment horizontal="center" vertical="center"/>
    </xf>
    <xf numFmtId="10" fontId="7" fillId="6" borderId="3" xfId="0" applyNumberFormat="1" applyFont="1" applyFill="1" applyBorder="1" applyAlignment="1">
      <alignment horizontal="center" vertical="center"/>
    </xf>
    <xf numFmtId="0" fontId="0" fillId="0" borderId="0" xfId="0"/>
    <xf numFmtId="0" fontId="6" fillId="12" borderId="3" xfId="0" applyFont="1" applyFill="1" applyBorder="1" applyAlignment="1">
      <alignment wrapText="1"/>
    </xf>
    <xf numFmtId="0" fontId="6" fillId="12" borderId="3" xfId="0" applyFont="1" applyFill="1" applyBorder="1"/>
    <xf numFmtId="0" fontId="0" fillId="12" borderId="0" xfId="0" applyFill="1"/>
    <xf numFmtId="0" fontId="6" fillId="12" borderId="3" xfId="0" applyFont="1" applyFill="1" applyBorder="1" applyProtection="1"/>
    <xf numFmtId="0" fontId="0" fillId="0" borderId="3" xfId="0" applyBorder="1" applyProtection="1">
      <protection locked="0"/>
    </xf>
    <xf numFmtId="0" fontId="7" fillId="2" borderId="3" xfId="0" applyFont="1" applyFill="1" applyBorder="1" applyAlignment="1" applyProtection="1">
      <alignment horizontal="center" vertical="center" wrapText="1"/>
    </xf>
    <xf numFmtId="10" fontId="7" fillId="2" borderId="3" xfId="0" applyNumberFormat="1" applyFont="1" applyFill="1" applyBorder="1" applyAlignment="1" applyProtection="1">
      <alignment horizontal="center" vertical="center"/>
    </xf>
    <xf numFmtId="0" fontId="19" fillId="8" borderId="3" xfId="0" applyFont="1" applyFill="1" applyBorder="1" applyAlignment="1" applyProtection="1">
      <alignment horizontal="center" vertical="center" wrapText="1"/>
    </xf>
    <xf numFmtId="10" fontId="19" fillId="8" borderId="3" xfId="0" applyNumberFormat="1" applyFont="1" applyFill="1" applyBorder="1" applyAlignment="1" applyProtection="1">
      <alignment horizontal="center" vertical="center"/>
    </xf>
    <xf numFmtId="0" fontId="8" fillId="7" borderId="3" xfId="0" applyFont="1" applyFill="1" applyBorder="1" applyAlignment="1" applyProtection="1">
      <alignment horizontal="center" vertical="center" wrapText="1"/>
    </xf>
    <xf numFmtId="10" fontId="20" fillId="7" borderId="3"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10" fontId="20" fillId="0" borderId="3" xfId="0" applyNumberFormat="1" applyFont="1" applyFill="1" applyBorder="1" applyAlignment="1" applyProtection="1">
      <alignment horizontal="center" vertical="center"/>
    </xf>
    <xf numFmtId="10" fontId="19" fillId="0" borderId="3" xfId="0" applyNumberFormat="1" applyFont="1" applyFill="1" applyBorder="1" applyAlignment="1" applyProtection="1">
      <alignment horizontal="center" vertical="center"/>
    </xf>
    <xf numFmtId="10" fontId="7" fillId="6" borderId="3" xfId="0" applyNumberFormat="1" applyFont="1" applyFill="1" applyBorder="1" applyAlignment="1" applyProtection="1">
      <alignment horizontal="center" vertical="center"/>
    </xf>
    <xf numFmtId="10" fontId="7" fillId="0" borderId="3" xfId="0" applyNumberFormat="1" applyFont="1" applyFill="1" applyBorder="1" applyAlignment="1" applyProtection="1">
      <alignment horizontal="center" vertical="center"/>
    </xf>
    <xf numFmtId="0" fontId="7" fillId="0" borderId="4" xfId="0" applyFont="1" applyBorder="1" applyAlignment="1" applyProtection="1">
      <alignment vertical="center" wrapText="1"/>
    </xf>
    <xf numFmtId="0" fontId="8" fillId="0" borderId="4" xfId="0" applyFont="1" applyBorder="1" applyAlignment="1" applyProtection="1">
      <alignment vertical="center" wrapText="1"/>
    </xf>
    <xf numFmtId="0" fontId="9" fillId="2" borderId="3" xfId="0" applyFont="1" applyFill="1" applyBorder="1" applyAlignment="1" applyProtection="1">
      <alignment vertical="center" wrapText="1"/>
    </xf>
    <xf numFmtId="0" fontId="8" fillId="2" borderId="3" xfId="0" applyFont="1" applyFill="1" applyBorder="1" applyAlignment="1" applyProtection="1">
      <alignment horizontal="center" vertical="center" wrapText="1"/>
    </xf>
    <xf numFmtId="0" fontId="7" fillId="8" borderId="3" xfId="0" applyFont="1" applyFill="1" applyBorder="1" applyAlignment="1" applyProtection="1">
      <alignment vertical="center" wrapText="1"/>
    </xf>
    <xf numFmtId="0" fontId="19" fillId="8" borderId="3" xfId="0" applyFont="1" applyFill="1" applyBorder="1" applyAlignment="1" applyProtection="1">
      <alignment horizontal="left" vertical="center" wrapText="1"/>
    </xf>
    <xf numFmtId="0" fontId="8" fillId="7" borderId="3" xfId="0" applyFont="1" applyFill="1" applyBorder="1" applyAlignment="1" applyProtection="1">
      <alignment vertical="center" wrapText="1"/>
    </xf>
    <xf numFmtId="0" fontId="8" fillId="7" borderId="3" xfId="0" applyFont="1" applyFill="1" applyBorder="1" applyAlignment="1" applyProtection="1">
      <alignment horizontal="left" vertical="center" wrapText="1"/>
    </xf>
    <xf numFmtId="0" fontId="8" fillId="0" borderId="3" xfId="0" applyFont="1" applyFill="1" applyBorder="1" applyAlignment="1" applyProtection="1">
      <alignment vertical="center" wrapText="1"/>
    </xf>
    <xf numFmtId="0" fontId="8" fillId="0" borderId="3" xfId="0" applyFont="1" applyFill="1" applyBorder="1" applyAlignment="1" applyProtection="1">
      <alignment horizontal="left" vertical="center" wrapText="1"/>
    </xf>
    <xf numFmtId="0" fontId="7" fillId="0" borderId="3" xfId="0" applyFont="1" applyFill="1" applyBorder="1" applyAlignment="1" applyProtection="1">
      <alignment vertical="center" wrapText="1"/>
    </xf>
    <xf numFmtId="0" fontId="19" fillId="0" borderId="3" xfId="0" applyFont="1" applyFill="1" applyBorder="1" applyAlignment="1" applyProtection="1">
      <alignment horizontal="left" vertical="center" wrapText="1"/>
    </xf>
    <xf numFmtId="0" fontId="8" fillId="8" borderId="3" xfId="0" applyFont="1" applyFill="1" applyBorder="1" applyAlignment="1" applyProtection="1">
      <alignment horizontal="left" vertical="center" wrapText="1"/>
    </xf>
    <xf numFmtId="0" fontId="21" fillId="0" borderId="3"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9" fillId="0" borderId="3" xfId="0" applyFont="1" applyFill="1" applyBorder="1" applyAlignment="1" applyProtection="1">
      <alignment vertical="center" wrapText="1"/>
    </xf>
    <xf numFmtId="0" fontId="9" fillId="7" borderId="3" xfId="0" applyFont="1" applyFill="1" applyBorder="1" applyAlignment="1" applyProtection="1">
      <alignment vertical="center" wrapText="1"/>
    </xf>
    <xf numFmtId="0" fontId="8" fillId="6" borderId="3" xfId="0" applyFont="1" applyFill="1" applyBorder="1" applyAlignment="1" applyProtection="1">
      <alignment vertical="center" wrapText="1"/>
    </xf>
    <xf numFmtId="0" fontId="8" fillId="6" borderId="3" xfId="0" applyFont="1" applyFill="1" applyBorder="1" applyAlignment="1" applyProtection="1">
      <alignment horizontal="left" vertical="center" wrapText="1"/>
    </xf>
    <xf numFmtId="0" fontId="7" fillId="2" borderId="3" xfId="0" applyFont="1" applyFill="1" applyBorder="1" applyAlignment="1" applyProtection="1">
      <alignment vertical="center" wrapText="1"/>
    </xf>
    <xf numFmtId="0" fontId="7" fillId="0" borderId="3" xfId="0" applyFont="1" applyFill="1" applyBorder="1" applyAlignment="1" applyProtection="1">
      <alignment horizontal="left" vertical="center" wrapText="1"/>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6" xfId="0" applyFont="1" applyBorder="1" applyAlignment="1" applyProtection="1">
      <alignment vertical="center" wrapText="1"/>
      <protection locked="0"/>
    </xf>
    <xf numFmtId="0" fontId="8" fillId="0" borderId="4" xfId="0"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center" wrapText="1"/>
      <protection locked="0"/>
    </xf>
    <xf numFmtId="0" fontId="7" fillId="2" borderId="16" xfId="0" applyFont="1" applyFill="1" applyBorder="1" applyAlignment="1" applyProtection="1">
      <alignment horizontal="center" vertical="center" wrapText="1"/>
    </xf>
    <xf numFmtId="0" fontId="11" fillId="0" borderId="0" xfId="0" applyFont="1"/>
    <xf numFmtId="0" fontId="0" fillId="0" borderId="0" xfId="0"/>
    <xf numFmtId="0" fontId="7" fillId="0" borderId="3" xfId="0" applyFont="1" applyFill="1" applyBorder="1" applyAlignment="1">
      <alignment horizontal="center" vertical="center"/>
    </xf>
    <xf numFmtId="0" fontId="18" fillId="0" borderId="0" xfId="0" applyFont="1" applyBorder="1" applyAlignment="1">
      <alignment horizontal="center" wrapText="1"/>
    </xf>
    <xf numFmtId="0" fontId="16" fillId="0" borderId="0" xfId="0" applyFont="1" applyAlignment="1">
      <alignment horizontal="left" wrapText="1"/>
    </xf>
    <xf numFmtId="0" fontId="18" fillId="0" borderId="0" xfId="0" applyFont="1" applyBorder="1" applyAlignment="1">
      <alignment horizontal="left" wrapText="1"/>
    </xf>
    <xf numFmtId="0" fontId="16" fillId="0" borderId="0" xfId="0" applyFont="1" applyAlignment="1">
      <alignment horizontal="center" wrapText="1"/>
    </xf>
    <xf numFmtId="0" fontId="16" fillId="0" borderId="0" xfId="0" applyFont="1" applyAlignment="1">
      <alignment horizontal="right" wrapText="1"/>
    </xf>
    <xf numFmtId="0" fontId="18" fillId="0" borderId="0" xfId="0" applyFont="1" applyBorder="1" applyAlignment="1">
      <alignment horizontal="right" wrapText="1"/>
    </xf>
    <xf numFmtId="10" fontId="18" fillId="0" borderId="0" xfId="0" applyNumberFormat="1" applyFont="1" applyBorder="1" applyAlignment="1">
      <alignment horizontal="center" wrapText="1"/>
    </xf>
    <xf numFmtId="0" fontId="0" fillId="0" borderId="0" xfId="0" applyFont="1"/>
    <xf numFmtId="0" fontId="0" fillId="0" borderId="0" xfId="0" applyFont="1" applyBorder="1" applyAlignment="1">
      <alignment horizontal="left" wrapText="1"/>
    </xf>
    <xf numFmtId="0" fontId="0" fillId="0" borderId="0" xfId="0" applyFont="1" applyBorder="1" applyAlignment="1">
      <alignment horizontal="right" wrapText="1"/>
    </xf>
    <xf numFmtId="0" fontId="0" fillId="0" borderId="0" xfId="0" applyFont="1" applyBorder="1" applyAlignment="1">
      <alignment horizontal="center" wrapText="1"/>
    </xf>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Alignment="1"/>
    <xf numFmtId="0" fontId="16" fillId="0" borderId="0" xfId="0" applyFont="1" applyAlignment="1">
      <alignment horizontal="center"/>
    </xf>
    <xf numFmtId="0" fontId="16" fillId="0" borderId="0" xfId="0" applyFont="1" applyAlignment="1">
      <alignment horizontal="left"/>
    </xf>
    <xf numFmtId="0" fontId="16" fillId="0" borderId="0" xfId="0" applyFont="1" applyAlignment="1">
      <alignment horizontal="right"/>
    </xf>
    <xf numFmtId="0" fontId="0" fillId="0" borderId="0" xfId="0" applyFont="1" applyAlignment="1">
      <alignment horizontal="right"/>
    </xf>
    <xf numFmtId="0" fontId="0" fillId="0" borderId="0" xfId="0" applyFont="1" applyAlignment="1">
      <alignment horizontal="center"/>
    </xf>
    <xf numFmtId="0" fontId="0" fillId="0" borderId="0" xfId="0" applyFont="1" applyAlignment="1">
      <alignment horizontal="left"/>
    </xf>
    <xf numFmtId="0" fontId="16" fillId="0" borderId="0" xfId="0" applyFont="1" applyAlignment="1">
      <alignment horizontal="justify" wrapText="1"/>
    </xf>
    <xf numFmtId="0" fontId="0" fillId="0" borderId="0" xfId="0" applyFont="1" applyAlignment="1">
      <alignment wrapText="1"/>
    </xf>
    <xf numFmtId="0" fontId="0" fillId="0" borderId="0" xfId="0" applyFont="1" applyAlignment="1">
      <alignment horizontal="left" wrapText="1"/>
    </xf>
    <xf numFmtId="4" fontId="26" fillId="0" borderId="0" xfId="2" applyNumberFormat="1" applyFont="1" applyFill="1" applyBorder="1" applyAlignment="1" applyProtection="1">
      <alignment horizontal="right" vertical="center" wrapText="1"/>
    </xf>
    <xf numFmtId="0" fontId="16" fillId="0" borderId="0" xfId="0" applyFont="1" applyBorder="1" applyAlignment="1">
      <alignment horizontal="left"/>
    </xf>
    <xf numFmtId="0" fontId="16" fillId="0" borderId="0" xfId="0" applyFont="1" applyBorder="1" applyAlignment="1">
      <alignment horizontal="right"/>
    </xf>
    <xf numFmtId="0" fontId="16" fillId="0" borderId="0" xfId="0" applyFont="1" applyBorder="1" applyAlignment="1">
      <alignment horizontal="center"/>
    </xf>
    <xf numFmtId="0" fontId="16" fillId="0" borderId="0" xfId="0" applyFont="1" applyAlignment="1">
      <alignmen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horizontal="justify" vertical="top" wrapText="1"/>
    </xf>
    <xf numFmtId="0" fontId="11" fillId="0" borderId="0" xfId="0" applyFont="1" applyAlignment="1">
      <alignment horizontal="justify" vertical="top" wrapText="1"/>
    </xf>
    <xf numFmtId="0" fontId="0" fillId="0" borderId="0" xfId="0" applyAlignment="1">
      <alignment vertical="top" wrapText="1"/>
    </xf>
    <xf numFmtId="0" fontId="8" fillId="0" borderId="26" xfId="0" applyFont="1" applyBorder="1" applyAlignment="1">
      <alignment horizontal="center" vertical="center" wrapText="1"/>
    </xf>
    <xf numFmtId="0" fontId="8" fillId="0" borderId="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14" fillId="5" borderId="23" xfId="0" applyFont="1" applyFill="1" applyBorder="1" applyAlignment="1">
      <alignment horizontal="center" vertical="center"/>
    </xf>
    <xf numFmtId="0" fontId="14" fillId="5" borderId="29"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0" fillId="0" borderId="0" xfId="0"/>
    <xf numFmtId="0" fontId="6" fillId="0" borderId="0" xfId="0" applyFont="1" applyAlignment="1">
      <alignment horizontal="right"/>
    </xf>
    <xf numFmtId="0" fontId="16" fillId="0" borderId="3" xfId="0" applyFont="1" applyBorder="1" applyAlignment="1">
      <alignment horizontal="left" vertical="center" wrapText="1"/>
    </xf>
    <xf numFmtId="4" fontId="16" fillId="0" borderId="3" xfId="0" applyNumberFormat="1" applyFont="1" applyBorder="1" applyAlignment="1">
      <alignment horizontal="right" vertical="center"/>
    </xf>
    <xf numFmtId="0" fontId="0" fillId="0" borderId="0" xfId="0" applyFont="1" applyAlignment="1">
      <alignment horizontal="center"/>
    </xf>
    <xf numFmtId="0" fontId="16" fillId="0" borderId="0" xfId="0" applyFont="1" applyAlignment="1">
      <alignment horizontal="justify" wrapText="1"/>
    </xf>
    <xf numFmtId="0" fontId="25" fillId="0" borderId="3" xfId="0" applyFont="1" applyBorder="1" applyAlignment="1">
      <alignment horizontal="center"/>
    </xf>
    <xf numFmtId="0" fontId="25" fillId="0" borderId="3" xfId="0" applyFont="1" applyBorder="1" applyAlignment="1">
      <alignment horizontal="center" vertical="center"/>
    </xf>
    <xf numFmtId="0" fontId="25" fillId="0" borderId="3" xfId="0" applyFont="1" applyBorder="1" applyAlignment="1">
      <alignment horizontal="center" vertical="center" wrapText="1"/>
    </xf>
    <xf numFmtId="0" fontId="16" fillId="0" borderId="0" xfId="0" applyFont="1" applyAlignment="1">
      <alignment horizontal="center"/>
    </xf>
    <xf numFmtId="0" fontId="16" fillId="0" borderId="23"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3"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3" xfId="0" applyFont="1" applyBorder="1" applyAlignment="1">
      <alignment horizontal="left" wrapText="1"/>
    </xf>
    <xf numFmtId="0" fontId="16" fillId="0" borderId="29" xfId="0" applyFont="1" applyBorder="1" applyAlignment="1">
      <alignment horizontal="left" wrapText="1"/>
    </xf>
    <xf numFmtId="0" fontId="16" fillId="0" borderId="30" xfId="0" applyFont="1" applyBorder="1" applyAlignment="1">
      <alignment horizontal="left" wrapText="1"/>
    </xf>
    <xf numFmtId="4" fontId="16" fillId="0" borderId="23" xfId="0" applyNumberFormat="1" applyFont="1" applyBorder="1" applyAlignment="1">
      <alignment horizontal="right" vertical="center"/>
    </xf>
    <xf numFmtId="4" fontId="16" fillId="0" borderId="29" xfId="0" applyNumberFormat="1" applyFont="1" applyBorder="1" applyAlignment="1">
      <alignment horizontal="right" vertical="center"/>
    </xf>
    <xf numFmtId="4" fontId="16" fillId="0" borderId="30" xfId="0" applyNumberFormat="1" applyFont="1" applyBorder="1" applyAlignment="1">
      <alignment horizontal="right" vertical="center"/>
    </xf>
    <xf numFmtId="10" fontId="16" fillId="0" borderId="3" xfId="0" applyNumberFormat="1" applyFont="1" applyBorder="1" applyAlignment="1">
      <alignment horizontal="center" vertical="center"/>
    </xf>
    <xf numFmtId="0" fontId="16" fillId="0" borderId="3" xfId="0" applyFont="1" applyBorder="1" applyAlignment="1">
      <alignment horizontal="center" vertical="center"/>
    </xf>
    <xf numFmtId="10" fontId="16" fillId="0" borderId="23" xfId="0" applyNumberFormat="1" applyFont="1" applyBorder="1" applyAlignment="1">
      <alignment horizontal="center" vertical="center"/>
    </xf>
    <xf numFmtId="10" fontId="16" fillId="0" borderId="29" xfId="0" applyNumberFormat="1" applyFont="1" applyBorder="1" applyAlignment="1">
      <alignment horizontal="center" vertical="center"/>
    </xf>
    <xf numFmtId="10" fontId="16" fillId="0" borderId="30" xfId="0" applyNumberFormat="1" applyFont="1" applyBorder="1" applyAlignment="1">
      <alignment horizontal="center" vertical="center"/>
    </xf>
    <xf numFmtId="0" fontId="16" fillId="0" borderId="3" xfId="0" applyFont="1" applyBorder="1" applyAlignment="1">
      <alignment horizontal="left" wrapText="1"/>
    </xf>
    <xf numFmtId="4" fontId="25" fillId="13" borderId="23" xfId="0" applyNumberFormat="1" applyFont="1" applyFill="1" applyBorder="1" applyAlignment="1">
      <alignment horizontal="right" vertical="center"/>
    </xf>
    <xf numFmtId="4" fontId="25" fillId="13" borderId="29" xfId="0" applyNumberFormat="1" applyFont="1" applyFill="1" applyBorder="1" applyAlignment="1">
      <alignment horizontal="right" vertical="center"/>
    </xf>
    <xf numFmtId="4" fontId="25" fillId="13" borderId="30" xfId="0" applyNumberFormat="1" applyFont="1" applyFill="1" applyBorder="1" applyAlignment="1">
      <alignment horizontal="right" vertical="center"/>
    </xf>
    <xf numFmtId="0" fontId="25" fillId="13" borderId="23" xfId="0" applyFont="1" applyFill="1" applyBorder="1" applyAlignment="1">
      <alignment horizontal="left" wrapText="1"/>
    </xf>
    <xf numFmtId="0" fontId="25" fillId="13" borderId="29" xfId="0" applyFont="1" applyFill="1" applyBorder="1" applyAlignment="1">
      <alignment horizontal="left" wrapText="1"/>
    </xf>
    <xf numFmtId="0" fontId="25" fillId="13" borderId="30" xfId="0" applyFont="1" applyFill="1" applyBorder="1" applyAlignment="1">
      <alignment horizontal="left" wrapText="1"/>
    </xf>
    <xf numFmtId="10" fontId="25" fillId="13" borderId="23" xfId="0" applyNumberFormat="1" applyFont="1" applyFill="1" applyBorder="1" applyAlignment="1">
      <alignment horizontal="center" vertical="center"/>
    </xf>
    <xf numFmtId="10" fontId="25" fillId="13" borderId="29" xfId="0" applyNumberFormat="1" applyFont="1" applyFill="1" applyBorder="1" applyAlignment="1">
      <alignment horizontal="center" vertical="center"/>
    </xf>
    <xf numFmtId="10" fontId="25" fillId="13" borderId="30" xfId="0" applyNumberFormat="1" applyFont="1" applyFill="1" applyBorder="1" applyAlignment="1">
      <alignment horizontal="center" vertical="center"/>
    </xf>
    <xf numFmtId="0" fontId="16" fillId="0" borderId="23"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25" fillId="13" borderId="23" xfId="0" applyFont="1" applyFill="1" applyBorder="1" applyAlignment="1">
      <alignment horizontal="center" vertical="center"/>
    </xf>
    <xf numFmtId="0" fontId="25" fillId="13" borderId="29" xfId="0" applyFont="1" applyFill="1" applyBorder="1" applyAlignment="1">
      <alignment horizontal="center" vertical="center"/>
    </xf>
    <xf numFmtId="0" fontId="25" fillId="13" borderId="30" xfId="0" applyFont="1" applyFill="1" applyBorder="1" applyAlignment="1">
      <alignment horizontal="center" vertical="center"/>
    </xf>
    <xf numFmtId="10" fontId="25" fillId="14" borderId="23" xfId="0" applyNumberFormat="1" applyFont="1" applyFill="1" applyBorder="1" applyAlignment="1">
      <alignment horizontal="center" vertical="center"/>
    </xf>
    <xf numFmtId="10" fontId="25" fillId="14" borderId="29" xfId="0" applyNumberFormat="1" applyFont="1" applyFill="1" applyBorder="1" applyAlignment="1">
      <alignment horizontal="center" vertical="center"/>
    </xf>
    <xf numFmtId="10" fontId="25" fillId="14" borderId="30" xfId="0" applyNumberFormat="1" applyFont="1" applyFill="1" applyBorder="1" applyAlignment="1">
      <alignment horizontal="center" vertical="center"/>
    </xf>
    <xf numFmtId="0" fontId="22" fillId="0" borderId="0" xfId="0" applyFont="1" applyAlignment="1">
      <alignment horizontal="right"/>
    </xf>
    <xf numFmtId="0" fontId="0" fillId="0" borderId="0" xfId="0" applyFont="1" applyAlignment="1">
      <alignment horizontal="right"/>
    </xf>
    <xf numFmtId="0" fontId="24" fillId="14" borderId="23" xfId="0" applyFont="1" applyFill="1" applyBorder="1" applyAlignment="1">
      <alignment horizontal="center" wrapText="1"/>
    </xf>
    <xf numFmtId="0" fontId="24" fillId="14" borderId="29" xfId="0" applyFont="1" applyFill="1" applyBorder="1" applyAlignment="1">
      <alignment horizontal="center" wrapText="1"/>
    </xf>
    <xf numFmtId="0" fontId="24" fillId="14" borderId="30" xfId="0" applyFont="1" applyFill="1" applyBorder="1" applyAlignment="1">
      <alignment horizontal="center" wrapText="1"/>
    </xf>
    <xf numFmtId="0" fontId="24" fillId="14" borderId="23" xfId="0" applyFont="1" applyFill="1" applyBorder="1" applyAlignment="1">
      <alignment horizontal="left" wrapText="1"/>
    </xf>
    <xf numFmtId="0" fontId="24" fillId="14" borderId="29" xfId="0" applyFont="1" applyFill="1" applyBorder="1" applyAlignment="1">
      <alignment horizontal="left" wrapText="1"/>
    </xf>
    <xf numFmtId="0" fontId="24" fillId="14" borderId="30" xfId="0" applyFont="1" applyFill="1" applyBorder="1" applyAlignment="1">
      <alignment horizontal="left" wrapText="1"/>
    </xf>
    <xf numFmtId="4" fontId="24" fillId="14" borderId="23" xfId="0" applyNumberFormat="1" applyFont="1" applyFill="1" applyBorder="1" applyAlignment="1">
      <alignment horizontal="right" vertical="center"/>
    </xf>
    <xf numFmtId="4" fontId="24" fillId="14" borderId="29" xfId="0" applyNumberFormat="1" applyFont="1" applyFill="1" applyBorder="1" applyAlignment="1">
      <alignment horizontal="right" vertical="center"/>
    </xf>
    <xf numFmtId="4" fontId="24" fillId="14" borderId="30" xfId="0" applyNumberFormat="1" applyFont="1" applyFill="1" applyBorder="1" applyAlignment="1">
      <alignment horizontal="right" vertical="center"/>
    </xf>
    <xf numFmtId="10" fontId="24" fillId="14" borderId="23" xfId="0" applyNumberFormat="1" applyFont="1" applyFill="1" applyBorder="1" applyAlignment="1">
      <alignment horizontal="center" vertical="center"/>
    </xf>
    <xf numFmtId="10" fontId="24" fillId="14" borderId="29" xfId="0" applyNumberFormat="1" applyFont="1" applyFill="1" applyBorder="1" applyAlignment="1">
      <alignment horizontal="center" vertical="center"/>
    </xf>
    <xf numFmtId="10" fontId="24" fillId="14" borderId="30" xfId="0" applyNumberFormat="1" applyFont="1" applyFill="1" applyBorder="1" applyAlignment="1">
      <alignment horizontal="center" vertical="center"/>
    </xf>
    <xf numFmtId="0" fontId="0" fillId="0" borderId="0" xfId="0" applyFont="1" applyAlignment="1">
      <alignment horizontal="left"/>
    </xf>
    <xf numFmtId="0" fontId="16" fillId="0" borderId="3" xfId="0" applyFont="1" applyBorder="1" applyAlignment="1">
      <alignment horizontal="center" wrapText="1"/>
    </xf>
    <xf numFmtId="0" fontId="16" fillId="0" borderId="23" xfId="0" applyFont="1" applyBorder="1" applyAlignment="1">
      <alignment horizontal="center" wrapText="1"/>
    </xf>
    <xf numFmtId="0" fontId="16" fillId="0" borderId="29" xfId="0" applyFont="1" applyBorder="1" applyAlignment="1">
      <alignment horizontal="center" wrapText="1"/>
    </xf>
    <xf numFmtId="0" fontId="16" fillId="0" borderId="30" xfId="0" applyFont="1" applyBorder="1" applyAlignment="1">
      <alignment horizontal="center" wrapText="1"/>
    </xf>
    <xf numFmtId="10" fontId="16" fillId="0" borderId="3" xfId="0" applyNumberFormat="1" applyFont="1" applyBorder="1" applyAlignment="1">
      <alignment horizontal="right" vertical="center"/>
    </xf>
    <xf numFmtId="0" fontId="16" fillId="0" borderId="3" xfId="0" applyFont="1" applyBorder="1" applyAlignment="1">
      <alignment horizontal="right" vertical="center"/>
    </xf>
    <xf numFmtId="0" fontId="0" fillId="0" borderId="25" xfId="0" applyFont="1" applyBorder="1" applyAlignment="1">
      <alignment horizontal="right"/>
    </xf>
    <xf numFmtId="4" fontId="16" fillId="0" borderId="23" xfId="0" applyNumberFormat="1" applyFont="1" applyBorder="1" applyAlignment="1">
      <alignment vertical="center"/>
    </xf>
    <xf numFmtId="4" fontId="16" fillId="0" borderId="29" xfId="0" applyNumberFormat="1" applyFont="1" applyBorder="1" applyAlignment="1">
      <alignment vertical="center"/>
    </xf>
    <xf numFmtId="4" fontId="16" fillId="0" borderId="30" xfId="0" applyNumberFormat="1" applyFont="1" applyBorder="1" applyAlignment="1">
      <alignment vertical="center"/>
    </xf>
    <xf numFmtId="4" fontId="16" fillId="0" borderId="23" xfId="0" applyNumberFormat="1" applyFont="1" applyFill="1" applyBorder="1" applyAlignment="1">
      <alignment horizontal="right" vertical="center"/>
    </xf>
    <xf numFmtId="4" fontId="16" fillId="0" borderId="29" xfId="0" applyNumberFormat="1" applyFont="1" applyFill="1" applyBorder="1" applyAlignment="1">
      <alignment horizontal="right" vertical="center"/>
    </xf>
    <xf numFmtId="4" fontId="16" fillId="0" borderId="30" xfId="0" applyNumberFormat="1" applyFont="1" applyFill="1" applyBorder="1" applyAlignment="1">
      <alignment horizontal="right" vertical="center"/>
    </xf>
    <xf numFmtId="0" fontId="16" fillId="0" borderId="0" xfId="0" applyFont="1" applyBorder="1" applyAlignment="1">
      <alignment horizontal="justify" vertical="top" wrapText="1"/>
    </xf>
    <xf numFmtId="0" fontId="16" fillId="0" borderId="0" xfId="0" applyFont="1" applyBorder="1" applyAlignment="1">
      <alignment horizontal="justify"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top" wrapText="1"/>
    </xf>
    <xf numFmtId="0" fontId="16" fillId="0" borderId="0" xfId="0" applyFont="1" applyBorder="1" applyAlignment="1">
      <alignment horizontal="center"/>
    </xf>
    <xf numFmtId="0" fontId="25" fillId="0" borderId="0" xfId="0" applyFont="1" applyBorder="1" applyAlignment="1">
      <alignment horizontal="center"/>
    </xf>
    <xf numFmtId="0" fontId="16" fillId="0" borderId="0" xfId="0" applyFont="1" applyBorder="1" applyAlignment="1">
      <alignment horizontal="right"/>
    </xf>
    <xf numFmtId="0" fontId="16" fillId="0" borderId="0" xfId="0" applyFont="1" applyBorder="1" applyAlignment="1">
      <alignment horizontal="left" wrapText="1"/>
    </xf>
    <xf numFmtId="0" fontId="16" fillId="0" borderId="0" xfId="0" applyFont="1" applyBorder="1" applyAlignment="1">
      <alignment horizontal="left"/>
    </xf>
    <xf numFmtId="0" fontId="16" fillId="0" borderId="0" xfId="0" applyFont="1" applyBorder="1" applyAlignment="1">
      <alignment horizontal="left" vertical="center"/>
    </xf>
    <xf numFmtId="0" fontId="16" fillId="0" borderId="0" xfId="0" applyFont="1" applyAlignment="1">
      <alignment horizontal="left"/>
    </xf>
    <xf numFmtId="0" fontId="16" fillId="0" borderId="0" xfId="0" applyFont="1" applyAlignment="1">
      <alignment horizontal="right"/>
    </xf>
    <xf numFmtId="4" fontId="24" fillId="14" borderId="3" xfId="0" applyNumberFormat="1" applyFont="1" applyFill="1" applyBorder="1" applyAlignment="1">
      <alignment horizontal="right" vertical="center"/>
    </xf>
    <xf numFmtId="10" fontId="24" fillId="14" borderId="3" xfId="0" applyNumberFormat="1" applyFont="1" applyFill="1" applyBorder="1" applyAlignment="1">
      <alignment horizontal="center" vertical="center"/>
    </xf>
    <xf numFmtId="0" fontId="24" fillId="14" borderId="3" xfId="0" applyFont="1" applyFill="1" applyBorder="1" applyAlignment="1">
      <alignment horizontal="center" vertical="center"/>
    </xf>
    <xf numFmtId="0" fontId="24" fillId="14" borderId="3" xfId="0" applyFont="1" applyFill="1" applyBorder="1" applyAlignment="1">
      <alignment horizontal="center" wrapText="1"/>
    </xf>
    <xf numFmtId="0" fontId="25" fillId="13" borderId="3" xfId="0" applyFont="1" applyFill="1" applyBorder="1" applyAlignment="1">
      <alignment horizontal="center" wrapText="1"/>
    </xf>
    <xf numFmtId="0" fontId="25" fillId="13" borderId="3" xfId="0" applyFont="1" applyFill="1" applyBorder="1" applyAlignment="1">
      <alignment horizontal="left" wrapText="1"/>
    </xf>
    <xf numFmtId="4" fontId="25" fillId="13" borderId="3" xfId="0" applyNumberFormat="1" applyFont="1" applyFill="1" applyBorder="1" applyAlignment="1">
      <alignment horizontal="right" vertical="center"/>
    </xf>
    <xf numFmtId="10" fontId="25" fillId="13" borderId="3" xfId="0" applyNumberFormat="1" applyFont="1" applyFill="1" applyBorder="1" applyAlignment="1">
      <alignment horizontal="center" vertical="center"/>
    </xf>
    <xf numFmtId="0" fontId="25" fillId="13" borderId="3" xfId="0" applyFont="1" applyFill="1" applyBorder="1" applyAlignment="1">
      <alignment horizontal="center" vertical="center"/>
    </xf>
    <xf numFmtId="0" fontId="27" fillId="0" borderId="0" xfId="0" applyFont="1" applyAlignment="1">
      <alignment horizontal="center"/>
    </xf>
    <xf numFmtId="0" fontId="16" fillId="0" borderId="25" xfId="0" applyFont="1" applyBorder="1" applyAlignment="1">
      <alignment horizontal="right"/>
    </xf>
    <xf numFmtId="4" fontId="25" fillId="15" borderId="23" xfId="0" applyNumberFormat="1" applyFont="1" applyFill="1" applyBorder="1" applyAlignment="1">
      <alignment horizontal="right"/>
    </xf>
    <xf numFmtId="4" fontId="25" fillId="15" borderId="29" xfId="0" applyNumberFormat="1" applyFont="1" applyFill="1" applyBorder="1" applyAlignment="1">
      <alignment horizontal="right"/>
    </xf>
    <xf numFmtId="4" fontId="25" fillId="15" borderId="30" xfId="0" applyNumberFormat="1" applyFont="1" applyFill="1" applyBorder="1" applyAlignment="1">
      <alignment horizontal="right"/>
    </xf>
    <xf numFmtId="10" fontId="25" fillId="15" borderId="23" xfId="0" applyNumberFormat="1" applyFont="1" applyFill="1" applyBorder="1" applyAlignment="1">
      <alignment horizontal="center"/>
    </xf>
    <xf numFmtId="10" fontId="25" fillId="15" borderId="29" xfId="0" applyNumberFormat="1" applyFont="1" applyFill="1" applyBorder="1" applyAlignment="1">
      <alignment horizontal="center"/>
    </xf>
    <xf numFmtId="10" fontId="25" fillId="15" borderId="30" xfId="0" applyNumberFormat="1" applyFont="1" applyFill="1" applyBorder="1" applyAlignment="1">
      <alignment horizontal="center"/>
    </xf>
    <xf numFmtId="0" fontId="16" fillId="0" borderId="0" xfId="0" applyFont="1" applyAlignment="1">
      <alignment horizontal="justify"/>
    </xf>
    <xf numFmtId="0" fontId="25" fillId="0" borderId="3" xfId="0" applyFont="1" applyBorder="1" applyAlignment="1">
      <alignment horizontal="left" vertical="center" wrapText="1"/>
    </xf>
    <xf numFmtId="10" fontId="25" fillId="0" borderId="3" xfId="0" applyNumberFormat="1" applyFont="1" applyBorder="1" applyAlignment="1">
      <alignment horizontal="right" vertical="center"/>
    </xf>
    <xf numFmtId="0" fontId="25" fillId="0" borderId="3" xfId="0" applyFont="1" applyBorder="1" applyAlignment="1">
      <alignment horizontal="right" vertical="center"/>
    </xf>
    <xf numFmtId="0" fontId="25" fillId="0" borderId="3" xfId="0" applyFont="1" applyBorder="1" applyAlignment="1">
      <alignment horizontal="left" wrapText="1"/>
    </xf>
    <xf numFmtId="4" fontId="25" fillId="0" borderId="3" xfId="0" applyNumberFormat="1" applyFont="1" applyBorder="1" applyAlignment="1">
      <alignment horizontal="right" vertical="center"/>
    </xf>
    <xf numFmtId="0" fontId="25" fillId="0" borderId="23" xfId="0" applyFont="1" applyBorder="1" applyAlignment="1">
      <alignment horizontal="left" vertical="center" wrapText="1"/>
    </xf>
    <xf numFmtId="0" fontId="25" fillId="0" borderId="29" xfId="0" applyFont="1" applyBorder="1" applyAlignment="1">
      <alignment horizontal="left" vertical="center" wrapText="1"/>
    </xf>
    <xf numFmtId="0" fontId="25" fillId="0" borderId="30" xfId="0" applyFont="1" applyBorder="1" applyAlignment="1">
      <alignment horizontal="left" vertical="center" wrapText="1"/>
    </xf>
    <xf numFmtId="10" fontId="16" fillId="0" borderId="23" xfId="0" applyNumberFormat="1" applyFont="1" applyBorder="1" applyAlignment="1">
      <alignment horizontal="right" vertical="center"/>
    </xf>
    <xf numFmtId="10" fontId="16" fillId="0" borderId="29" xfId="0" applyNumberFormat="1" applyFont="1" applyBorder="1" applyAlignment="1">
      <alignment horizontal="right" vertical="center"/>
    </xf>
    <xf numFmtId="10" fontId="16" fillId="0" borderId="30" xfId="0" applyNumberFormat="1" applyFont="1" applyBorder="1" applyAlignment="1">
      <alignment horizontal="right" vertical="center"/>
    </xf>
    <xf numFmtId="0" fontId="25" fillId="0" borderId="23" xfId="0" applyFont="1" applyBorder="1" applyAlignment="1">
      <alignment horizontal="left" wrapText="1"/>
    </xf>
    <xf numFmtId="0" fontId="25" fillId="0" borderId="29" xfId="0" applyFont="1" applyBorder="1" applyAlignment="1">
      <alignment horizontal="left" wrapText="1"/>
    </xf>
    <xf numFmtId="0" fontId="25" fillId="0" borderId="30" xfId="0" applyFont="1" applyBorder="1" applyAlignment="1">
      <alignment horizontal="left" wrapText="1"/>
    </xf>
    <xf numFmtId="16" fontId="16" fillId="0" borderId="23" xfId="0" applyNumberFormat="1" applyFont="1" applyBorder="1" applyAlignment="1">
      <alignment horizontal="left" wrapText="1"/>
    </xf>
    <xf numFmtId="16" fontId="16" fillId="0" borderId="29" xfId="0" applyNumberFormat="1" applyFont="1" applyBorder="1" applyAlignment="1">
      <alignment horizontal="left" wrapText="1"/>
    </xf>
    <xf numFmtId="16" fontId="16" fillId="0" borderId="30" xfId="0" applyNumberFormat="1" applyFont="1" applyBorder="1" applyAlignment="1">
      <alignment horizontal="left" wrapText="1"/>
    </xf>
    <xf numFmtId="0" fontId="25" fillId="0" borderId="8"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 xfId="0" applyFont="1" applyBorder="1" applyAlignment="1">
      <alignment horizontal="right" vertical="center"/>
    </xf>
    <xf numFmtId="4" fontId="0" fillId="0" borderId="3" xfId="0" applyNumberFormat="1" applyFont="1" applyBorder="1" applyAlignment="1">
      <alignment horizontal="right" vertical="center"/>
    </xf>
    <xf numFmtId="0" fontId="25" fillId="0" borderId="4" xfId="0" applyFont="1" applyBorder="1" applyAlignment="1">
      <alignment horizontal="left" wrapText="1"/>
    </xf>
    <xf numFmtId="0" fontId="25" fillId="0" borderId="8" xfId="0" applyFont="1" applyBorder="1" applyAlignment="1">
      <alignment horizontal="right" vertical="center" wrapText="1"/>
    </xf>
    <xf numFmtId="0" fontId="25" fillId="0" borderId="7" xfId="0" applyFont="1" applyBorder="1" applyAlignment="1">
      <alignment horizontal="right" vertical="center" wrapText="1"/>
    </xf>
    <xf numFmtId="0" fontId="25" fillId="0" borderId="9" xfId="0" applyFont="1" applyBorder="1" applyAlignment="1">
      <alignment horizontal="right" vertical="center" wrapText="1"/>
    </xf>
    <xf numFmtId="0" fontId="25" fillId="0" borderId="8" xfId="0" applyFont="1" applyBorder="1" applyAlignment="1">
      <alignment horizontal="right"/>
    </xf>
    <xf numFmtId="0" fontId="25" fillId="0" borderId="7" xfId="0" applyFont="1" applyBorder="1" applyAlignment="1">
      <alignment horizontal="right"/>
    </xf>
    <xf numFmtId="0" fontId="25" fillId="0" borderId="9" xfId="0" applyFont="1" applyBorder="1" applyAlignment="1">
      <alignment horizontal="right"/>
    </xf>
    <xf numFmtId="0" fontId="6" fillId="0" borderId="31" xfId="0" applyFont="1" applyBorder="1" applyAlignment="1">
      <alignment horizontal="right"/>
    </xf>
    <xf numFmtId="0" fontId="25" fillId="0" borderId="8" xfId="0" applyFont="1" applyBorder="1" applyAlignment="1">
      <alignment horizontal="center"/>
    </xf>
    <xf numFmtId="0" fontId="25" fillId="0" borderId="7" xfId="0" applyFont="1" applyBorder="1" applyAlignment="1">
      <alignment horizontal="center"/>
    </xf>
    <xf numFmtId="0" fontId="25" fillId="0" borderId="9" xfId="0" applyFont="1" applyBorder="1" applyAlignment="1">
      <alignment horizontal="center"/>
    </xf>
    <xf numFmtId="0" fontId="16" fillId="0" borderId="0" xfId="0" applyFont="1" applyFill="1" applyAlignment="1">
      <alignment horizontal="justify" wrapText="1"/>
    </xf>
    <xf numFmtId="0" fontId="16" fillId="0" borderId="0" xfId="0" applyFont="1" applyFill="1" applyAlignment="1">
      <alignment horizontal="justify"/>
    </xf>
    <xf numFmtId="0" fontId="25" fillId="0" borderId="23"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3" xfId="0" applyFont="1" applyFill="1" applyBorder="1" applyAlignment="1">
      <alignment horizontal="right" vertical="center" wrapText="1"/>
    </xf>
    <xf numFmtId="0" fontId="6" fillId="0" borderId="29" xfId="0" applyFont="1" applyFill="1" applyBorder="1" applyAlignment="1">
      <alignment horizontal="right" vertical="center" wrapText="1"/>
    </xf>
    <xf numFmtId="0" fontId="6" fillId="0" borderId="30" xfId="0" applyFont="1" applyFill="1" applyBorder="1" applyAlignment="1">
      <alignment horizontal="right" vertical="center" wrapText="1"/>
    </xf>
    <xf numFmtId="0" fontId="24" fillId="0" borderId="0" xfId="0" applyFont="1" applyAlignment="1">
      <alignment horizontal="center" vertical="center"/>
    </xf>
    <xf numFmtId="0" fontId="16" fillId="0" borderId="0" xfId="0" applyFont="1" applyFill="1" applyAlignment="1">
      <alignment horizontal="left" wrapText="1"/>
    </xf>
    <xf numFmtId="0" fontId="0" fillId="0" borderId="0" xfId="0" applyFont="1" applyFill="1" applyAlignment="1">
      <alignment horizontal="left" wrapText="1"/>
    </xf>
    <xf numFmtId="4" fontId="16" fillId="0" borderId="24" xfId="0" applyNumberFormat="1" applyFont="1" applyFill="1" applyBorder="1" applyAlignment="1">
      <alignment horizontal="right" wrapText="1"/>
    </xf>
    <xf numFmtId="4" fontId="16" fillId="0" borderId="0" xfId="0" applyNumberFormat="1" applyFont="1" applyFill="1" applyBorder="1" applyAlignment="1">
      <alignment horizontal="right" wrapText="1"/>
    </xf>
    <xf numFmtId="4" fontId="16" fillId="0" borderId="25" xfId="0" applyNumberFormat="1" applyFont="1" applyFill="1" applyBorder="1" applyAlignment="1">
      <alignment horizontal="right" wrapText="1"/>
    </xf>
    <xf numFmtId="4" fontId="0" fillId="0" borderId="25" xfId="0" applyNumberFormat="1" applyFont="1" applyFill="1" applyBorder="1" applyAlignment="1">
      <alignment horizontal="right" wrapText="1"/>
    </xf>
    <xf numFmtId="4" fontId="0" fillId="0" borderId="24" xfId="0" applyNumberFormat="1" applyFont="1" applyFill="1" applyBorder="1" applyAlignment="1">
      <alignment horizontal="right" wrapText="1"/>
    </xf>
    <xf numFmtId="0" fontId="25" fillId="0" borderId="24" xfId="0" applyFont="1" applyBorder="1" applyAlignment="1">
      <alignment horizontal="right" wrapText="1"/>
    </xf>
    <xf numFmtId="0" fontId="16" fillId="0" borderId="0" xfId="0" applyFont="1" applyAlignment="1">
      <alignment wrapText="1"/>
    </xf>
    <xf numFmtId="0" fontId="16" fillId="0" borderId="0" xfId="0" applyFont="1" applyAlignment="1">
      <alignment horizontal="left" wrapText="1"/>
    </xf>
    <xf numFmtId="0" fontId="16" fillId="0" borderId="0" xfId="0" applyFont="1" applyAlignment="1">
      <alignment horizontal="justify" vertical="top" wrapText="1"/>
    </xf>
    <xf numFmtId="0" fontId="25" fillId="0" borderId="23" xfId="0" applyFont="1" applyBorder="1" applyAlignment="1">
      <alignment horizontal="center"/>
    </xf>
    <xf numFmtId="0" fontId="25" fillId="0" borderId="29" xfId="0" applyFont="1" applyBorder="1" applyAlignment="1">
      <alignment horizontal="center"/>
    </xf>
    <xf numFmtId="0" fontId="25" fillId="0" borderId="30" xfId="0" applyFont="1" applyBorder="1" applyAlignment="1">
      <alignment horizontal="center"/>
    </xf>
    <xf numFmtId="0" fontId="25" fillId="0" borderId="23"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14" borderId="23" xfId="0" applyFont="1" applyFill="1" applyBorder="1" applyAlignment="1">
      <alignment horizontal="center"/>
    </xf>
    <xf numFmtId="0" fontId="25" fillId="14" borderId="29" xfId="0" applyFont="1" applyFill="1" applyBorder="1" applyAlignment="1">
      <alignment horizontal="center"/>
    </xf>
    <xf numFmtId="0" fontId="25" fillId="14" borderId="30" xfId="0" applyFont="1" applyFill="1" applyBorder="1" applyAlignment="1">
      <alignment horizontal="center"/>
    </xf>
    <xf numFmtId="0" fontId="25" fillId="14" borderId="23" xfId="0" applyFont="1" applyFill="1" applyBorder="1" applyAlignment="1">
      <alignment horizontal="left"/>
    </xf>
    <xf numFmtId="0" fontId="25" fillId="14" borderId="29" xfId="0" applyFont="1" applyFill="1" applyBorder="1" applyAlignment="1">
      <alignment horizontal="left"/>
    </xf>
    <xf numFmtId="0" fontId="25" fillId="14" borderId="30" xfId="0" applyFont="1" applyFill="1" applyBorder="1" applyAlignment="1">
      <alignment horizontal="left"/>
    </xf>
    <xf numFmtId="4" fontId="25" fillId="14" borderId="23" xfId="0" applyNumberFormat="1" applyFont="1" applyFill="1" applyBorder="1" applyAlignment="1">
      <alignment horizontal="right"/>
    </xf>
    <xf numFmtId="4" fontId="25" fillId="14" borderId="29" xfId="0" applyNumberFormat="1" applyFont="1" applyFill="1" applyBorder="1" applyAlignment="1">
      <alignment horizontal="right"/>
    </xf>
    <xf numFmtId="4" fontId="25" fillId="14" borderId="30" xfId="0" applyNumberFormat="1" applyFont="1" applyFill="1" applyBorder="1" applyAlignment="1">
      <alignment horizontal="right"/>
    </xf>
    <xf numFmtId="10" fontId="25" fillId="14" borderId="23" xfId="0" applyNumberFormat="1" applyFont="1" applyFill="1" applyBorder="1" applyAlignment="1">
      <alignment horizontal="center"/>
    </xf>
    <xf numFmtId="10" fontId="25" fillId="14" borderId="29" xfId="0" applyNumberFormat="1" applyFont="1" applyFill="1" applyBorder="1" applyAlignment="1">
      <alignment horizontal="center"/>
    </xf>
    <xf numFmtId="10" fontId="25" fillId="14" borderId="30" xfId="0" applyNumberFormat="1" applyFont="1" applyFill="1" applyBorder="1" applyAlignment="1">
      <alignment horizontal="center"/>
    </xf>
    <xf numFmtId="0" fontId="6" fillId="0" borderId="24" xfId="0" applyFont="1" applyBorder="1" applyAlignment="1">
      <alignment horizontal="right"/>
    </xf>
    <xf numFmtId="0" fontId="24" fillId="15" borderId="23" xfId="0" applyFont="1" applyFill="1" applyBorder="1" applyAlignment="1">
      <alignment horizontal="center"/>
    </xf>
    <xf numFmtId="0" fontId="24" fillId="15" borderId="29" xfId="0" applyFont="1" applyFill="1" applyBorder="1" applyAlignment="1">
      <alignment horizontal="center"/>
    </xf>
    <xf numFmtId="0" fontId="24" fillId="15" borderId="30" xfId="0" applyFont="1" applyFill="1" applyBorder="1" applyAlignment="1">
      <alignment horizontal="center"/>
    </xf>
    <xf numFmtId="0" fontId="24" fillId="15" borderId="23" xfId="0" applyFont="1" applyFill="1" applyBorder="1" applyAlignment="1">
      <alignment horizontal="left"/>
    </xf>
    <xf numFmtId="0" fontId="24" fillId="15" borderId="29" xfId="0" applyFont="1" applyFill="1" applyBorder="1" applyAlignment="1">
      <alignment horizontal="left"/>
    </xf>
    <xf numFmtId="0" fontId="24" fillId="15" borderId="30" xfId="0" applyFont="1" applyFill="1" applyBorder="1" applyAlignment="1">
      <alignment horizontal="left"/>
    </xf>
    <xf numFmtId="0" fontId="25" fillId="0" borderId="23" xfId="0" applyFont="1" applyBorder="1" applyAlignment="1">
      <alignment horizontal="center" wrapText="1"/>
    </xf>
    <xf numFmtId="0" fontId="25" fillId="0" borderId="29" xfId="0" applyFont="1" applyBorder="1" applyAlignment="1">
      <alignment horizontal="center" wrapText="1"/>
    </xf>
    <xf numFmtId="0" fontId="25" fillId="0" borderId="30" xfId="0" applyFont="1" applyBorder="1" applyAlignment="1">
      <alignment horizontal="center" wrapText="1"/>
    </xf>
    <xf numFmtId="0" fontId="25" fillId="0" borderId="23"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49" fontId="16" fillId="0" borderId="23" xfId="0" applyNumberFormat="1" applyFont="1" applyBorder="1" applyAlignment="1">
      <alignment horizontal="left" wrapText="1"/>
    </xf>
    <xf numFmtId="49" fontId="16" fillId="0" borderId="29" xfId="0" applyNumberFormat="1" applyFont="1" applyBorder="1" applyAlignment="1">
      <alignment horizontal="left" wrapText="1"/>
    </xf>
    <xf numFmtId="49" fontId="16" fillId="0" borderId="30" xfId="0" applyNumberFormat="1" applyFont="1" applyBorder="1" applyAlignment="1">
      <alignment horizontal="left" wrapText="1"/>
    </xf>
    <xf numFmtId="4" fontId="25" fillId="15" borderId="23" xfId="0" applyNumberFormat="1" applyFont="1" applyFill="1" applyBorder="1" applyAlignment="1">
      <alignment horizontal="right" vertical="center"/>
    </xf>
    <xf numFmtId="4" fontId="25" fillId="15" borderId="29" xfId="0" applyNumberFormat="1" applyFont="1" applyFill="1" applyBorder="1" applyAlignment="1">
      <alignment horizontal="right" vertical="center"/>
    </xf>
    <xf numFmtId="4" fontId="25" fillId="15" borderId="30" xfId="0" applyNumberFormat="1" applyFont="1" applyFill="1" applyBorder="1" applyAlignment="1">
      <alignment horizontal="right" vertical="center"/>
    </xf>
    <xf numFmtId="0" fontId="24" fillId="14" borderId="23" xfId="0" applyFont="1" applyFill="1" applyBorder="1" applyAlignment="1">
      <alignment horizontal="center"/>
    </xf>
    <xf numFmtId="0" fontId="24" fillId="14" borderId="29" xfId="0" applyFont="1" applyFill="1" applyBorder="1" applyAlignment="1">
      <alignment horizontal="center"/>
    </xf>
    <xf numFmtId="0" fontId="24" fillId="14" borderId="30" xfId="0" applyFont="1" applyFill="1" applyBorder="1" applyAlignment="1">
      <alignment horizontal="center"/>
    </xf>
    <xf numFmtId="0" fontId="24" fillId="14" borderId="23" xfId="0" applyFont="1" applyFill="1" applyBorder="1" applyAlignment="1">
      <alignment horizontal="left"/>
    </xf>
    <xf numFmtId="0" fontId="24" fillId="14" borderId="29" xfId="0" applyFont="1" applyFill="1" applyBorder="1" applyAlignment="1">
      <alignment horizontal="left"/>
    </xf>
    <xf numFmtId="0" fontId="24" fillId="14" borderId="30" xfId="0" applyFont="1" applyFill="1" applyBorder="1" applyAlignment="1">
      <alignment horizontal="left"/>
    </xf>
    <xf numFmtId="4" fontId="24" fillId="14" borderId="23" xfId="0" applyNumberFormat="1" applyFont="1" applyFill="1" applyBorder="1" applyAlignment="1">
      <alignment horizontal="right"/>
    </xf>
    <xf numFmtId="4" fontId="24" fillId="14" borderId="29" xfId="0" applyNumberFormat="1" applyFont="1" applyFill="1" applyBorder="1" applyAlignment="1">
      <alignment horizontal="right"/>
    </xf>
    <xf numFmtId="4" fontId="24" fillId="14" borderId="30" xfId="0" applyNumberFormat="1" applyFont="1" applyFill="1" applyBorder="1" applyAlignment="1">
      <alignment horizontal="right"/>
    </xf>
    <xf numFmtId="10" fontId="24" fillId="14" borderId="23" xfId="0" applyNumberFormat="1" applyFont="1" applyFill="1" applyBorder="1" applyAlignment="1">
      <alignment horizontal="center"/>
    </xf>
    <xf numFmtId="10" fontId="24" fillId="14" borderId="29" xfId="0" applyNumberFormat="1" applyFont="1" applyFill="1" applyBorder="1" applyAlignment="1">
      <alignment horizontal="center"/>
    </xf>
    <xf numFmtId="10" fontId="24" fillId="14" borderId="30" xfId="0" applyNumberFormat="1" applyFont="1" applyFill="1" applyBorder="1" applyAlignment="1">
      <alignment horizontal="center"/>
    </xf>
    <xf numFmtId="10" fontId="25" fillId="15" borderId="23" xfId="0" applyNumberFormat="1" applyFont="1" applyFill="1" applyBorder="1" applyAlignment="1">
      <alignment horizontal="center" vertical="center"/>
    </xf>
    <xf numFmtId="10" fontId="25" fillId="15" borderId="29" xfId="0" applyNumberFormat="1" applyFont="1" applyFill="1" applyBorder="1" applyAlignment="1">
      <alignment horizontal="center" vertical="center"/>
    </xf>
    <xf numFmtId="10" fontId="25" fillId="15" borderId="30" xfId="0" applyNumberFormat="1" applyFont="1" applyFill="1" applyBorder="1" applyAlignment="1">
      <alignment horizontal="center" vertical="center"/>
    </xf>
    <xf numFmtId="0" fontId="25" fillId="14" borderId="23" xfId="0" applyFont="1" applyFill="1" applyBorder="1" applyAlignment="1">
      <alignment horizontal="center" vertical="center"/>
    </xf>
    <xf numFmtId="0" fontId="25" fillId="14" borderId="29" xfId="0" applyFont="1" applyFill="1" applyBorder="1" applyAlignment="1">
      <alignment horizontal="center" vertical="center"/>
    </xf>
    <xf numFmtId="0" fontId="25" fillId="14" borderId="30" xfId="0" applyFont="1" applyFill="1" applyBorder="1" applyAlignment="1">
      <alignment horizontal="center" vertical="center"/>
    </xf>
    <xf numFmtId="0" fontId="25" fillId="14" borderId="23" xfId="0" applyFont="1" applyFill="1" applyBorder="1" applyAlignment="1">
      <alignment horizontal="left" wrapText="1"/>
    </xf>
    <xf numFmtId="0" fontId="25" fillId="14" borderId="29" xfId="0" applyFont="1" applyFill="1" applyBorder="1" applyAlignment="1">
      <alignment horizontal="left" wrapText="1"/>
    </xf>
    <xf numFmtId="0" fontId="25" fillId="14" borderId="30" xfId="0" applyFont="1" applyFill="1" applyBorder="1" applyAlignment="1">
      <alignment horizontal="left" wrapText="1"/>
    </xf>
    <xf numFmtId="4" fontId="25" fillId="14" borderId="23" xfId="0" applyNumberFormat="1" applyFont="1" applyFill="1" applyBorder="1" applyAlignment="1">
      <alignment horizontal="right" vertical="center"/>
    </xf>
    <xf numFmtId="4" fontId="25" fillId="14" borderId="29" xfId="0" applyNumberFormat="1" applyFont="1" applyFill="1" applyBorder="1" applyAlignment="1">
      <alignment horizontal="right" vertical="center"/>
    </xf>
    <xf numFmtId="4" fontId="25" fillId="14" borderId="30" xfId="0" applyNumberFormat="1" applyFont="1" applyFill="1" applyBorder="1" applyAlignment="1">
      <alignment horizontal="right" vertical="center"/>
    </xf>
    <xf numFmtId="0" fontId="16" fillId="0" borderId="3" xfId="0" applyFont="1" applyBorder="1" applyAlignment="1">
      <alignment horizontal="center" vertical="center" wrapText="1"/>
    </xf>
    <xf numFmtId="0" fontId="25" fillId="13" borderId="4" xfId="0" applyFont="1" applyFill="1" applyBorder="1" applyAlignment="1">
      <alignment horizontal="center" wrapText="1"/>
    </xf>
    <xf numFmtId="0" fontId="25" fillId="13" borderId="4" xfId="0" applyFont="1" applyFill="1" applyBorder="1" applyAlignment="1">
      <alignment horizontal="left" wrapText="1"/>
    </xf>
    <xf numFmtId="0" fontId="25" fillId="13" borderId="23" xfId="0" applyFont="1" applyFill="1" applyBorder="1" applyAlignment="1">
      <alignment horizontal="center" vertical="center" wrapText="1"/>
    </xf>
    <xf numFmtId="0" fontId="25" fillId="13" borderId="29" xfId="0" applyFont="1" applyFill="1" applyBorder="1" applyAlignment="1">
      <alignment horizontal="center" vertical="center" wrapText="1"/>
    </xf>
    <xf numFmtId="0" fontId="25" fillId="13" borderId="30" xfId="0" applyFont="1" applyFill="1" applyBorder="1" applyAlignment="1">
      <alignment horizontal="center" vertical="center" wrapText="1"/>
    </xf>
    <xf numFmtId="0" fontId="25" fillId="13" borderId="3" xfId="0" applyFont="1" applyFill="1" applyBorder="1" applyAlignment="1">
      <alignment horizontal="center" vertical="center" wrapText="1"/>
    </xf>
    <xf numFmtId="0" fontId="25" fillId="13" borderId="3" xfId="0" applyFont="1" applyFill="1" applyBorder="1" applyAlignment="1">
      <alignment horizontal="left" vertical="center" wrapText="1"/>
    </xf>
    <xf numFmtId="0" fontId="17" fillId="14" borderId="29" xfId="0" applyFont="1" applyFill="1" applyBorder="1" applyAlignment="1">
      <alignment horizontal="left" wrapText="1"/>
    </xf>
    <xf numFmtId="0" fontId="17" fillId="14" borderId="30" xfId="0" applyFont="1" applyFill="1" applyBorder="1" applyAlignment="1">
      <alignment horizontal="left" wrapText="1"/>
    </xf>
    <xf numFmtId="0" fontId="24" fillId="14" borderId="23" xfId="0" applyFont="1" applyFill="1" applyBorder="1" applyAlignment="1">
      <alignment horizontal="center" vertical="center" wrapText="1"/>
    </xf>
    <xf numFmtId="0" fontId="24" fillId="14" borderId="29" xfId="0" applyFont="1" applyFill="1" applyBorder="1" applyAlignment="1">
      <alignment horizontal="center" vertical="center" wrapText="1"/>
    </xf>
    <xf numFmtId="0" fontId="24" fillId="14" borderId="30" xfId="0" applyFont="1" applyFill="1" applyBorder="1" applyAlignment="1">
      <alignment horizontal="center" vertical="center" wrapText="1"/>
    </xf>
    <xf numFmtId="0" fontId="25" fillId="14" borderId="23" xfId="0" applyFont="1" applyFill="1" applyBorder="1" applyAlignment="1">
      <alignment horizontal="left" vertical="center" wrapText="1"/>
    </xf>
    <xf numFmtId="0" fontId="25" fillId="14" borderId="29" xfId="0" applyFont="1" applyFill="1" applyBorder="1" applyAlignment="1">
      <alignment horizontal="left" vertical="center" wrapText="1"/>
    </xf>
    <xf numFmtId="0" fontId="25" fillId="14" borderId="30" xfId="0" applyFont="1" applyFill="1" applyBorder="1" applyAlignment="1">
      <alignment horizontal="left" vertical="center" wrapText="1"/>
    </xf>
    <xf numFmtId="4" fontId="25" fillId="0" borderId="23" xfId="0" applyNumberFormat="1" applyFont="1" applyBorder="1" applyAlignment="1">
      <alignment horizontal="right" vertical="center"/>
    </xf>
    <xf numFmtId="4" fontId="25" fillId="0" borderId="29" xfId="0" applyNumberFormat="1" applyFont="1" applyBorder="1" applyAlignment="1">
      <alignment horizontal="right" vertical="center"/>
    </xf>
    <xf numFmtId="4" fontId="25" fillId="0" borderId="30" xfId="0" applyNumberFormat="1" applyFont="1" applyBorder="1" applyAlignment="1">
      <alignment horizontal="right" vertical="center"/>
    </xf>
    <xf numFmtId="10" fontId="25" fillId="0" borderId="23" xfId="0" applyNumberFormat="1" applyFont="1" applyBorder="1" applyAlignment="1">
      <alignment horizontal="right" vertical="center"/>
    </xf>
    <xf numFmtId="10" fontId="25" fillId="0" borderId="29" xfId="0" applyNumberFormat="1" applyFont="1" applyBorder="1" applyAlignment="1">
      <alignment horizontal="right" vertical="center"/>
    </xf>
    <xf numFmtId="10" fontId="25" fillId="0" borderId="30" xfId="0" applyNumberFormat="1" applyFont="1" applyBorder="1" applyAlignment="1">
      <alignment horizontal="right" vertical="center"/>
    </xf>
  </cellXfs>
  <cellStyles count="3">
    <cellStyle name="Comma 2" xfId="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9" workbookViewId="0">
      <selection activeCell="M31" sqref="M31"/>
    </sheetView>
  </sheetViews>
  <sheetFormatPr defaultRowHeight="15" x14ac:dyDescent="0.25"/>
  <cols>
    <col min="8" max="8" width="21" customWidth="1"/>
    <col min="9" max="9" width="2" customWidth="1"/>
  </cols>
  <sheetData>
    <row r="1" spans="1:9" s="195" customFormat="1" x14ac:dyDescent="0.25"/>
    <row r="2" spans="1:9" s="195" customFormat="1" x14ac:dyDescent="0.25">
      <c r="A2" s="250" t="s">
        <v>353</v>
      </c>
    </row>
    <row r="4" spans="1:9" s="195" customFormat="1" x14ac:dyDescent="0.25">
      <c r="A4" s="284" t="s">
        <v>369</v>
      </c>
      <c r="B4" s="283"/>
      <c r="C4" s="283"/>
      <c r="D4" s="283"/>
      <c r="E4" s="283"/>
      <c r="F4" s="283"/>
      <c r="G4" s="283"/>
      <c r="H4" s="283"/>
      <c r="I4" s="283"/>
    </row>
    <row r="5" spans="1:9" s="195" customFormat="1" x14ac:dyDescent="0.25">
      <c r="A5" s="283"/>
      <c r="B5" s="283"/>
      <c r="C5" s="283"/>
      <c r="D5" s="283"/>
      <c r="E5" s="283"/>
      <c r="F5" s="283"/>
      <c r="G5" s="283"/>
      <c r="H5" s="283"/>
      <c r="I5" s="283"/>
    </row>
    <row r="6" spans="1:9" s="195" customFormat="1" x14ac:dyDescent="0.25">
      <c r="A6" s="283"/>
      <c r="B6" s="283"/>
      <c r="C6" s="283"/>
      <c r="D6" s="283"/>
      <c r="E6" s="283"/>
      <c r="F6" s="283"/>
      <c r="G6" s="283"/>
      <c r="H6" s="283"/>
      <c r="I6" s="283"/>
    </row>
    <row r="7" spans="1:9" ht="15" customHeight="1" x14ac:dyDescent="0.25">
      <c r="A7" s="283"/>
      <c r="B7" s="283"/>
      <c r="C7" s="283"/>
      <c r="D7" s="283"/>
      <c r="E7" s="283"/>
      <c r="F7" s="283"/>
      <c r="G7" s="283"/>
      <c r="H7" s="283"/>
      <c r="I7" s="283"/>
    </row>
    <row r="8" spans="1:9" ht="37.5" customHeight="1" x14ac:dyDescent="0.25">
      <c r="A8" s="283"/>
      <c r="B8" s="283"/>
      <c r="C8" s="283"/>
      <c r="D8" s="283"/>
      <c r="E8" s="283"/>
      <c r="F8" s="283"/>
      <c r="G8" s="283"/>
      <c r="H8" s="283"/>
      <c r="I8" s="283"/>
    </row>
    <row r="9" spans="1:9" x14ac:dyDescent="0.25">
      <c r="A9" s="283" t="s">
        <v>356</v>
      </c>
      <c r="B9" s="283"/>
      <c r="C9" s="283"/>
      <c r="D9" s="283"/>
      <c r="E9" s="283"/>
      <c r="F9" s="283"/>
      <c r="G9" s="283"/>
      <c r="H9" s="283"/>
      <c r="I9" s="283"/>
    </row>
    <row r="10" spans="1:9" ht="65.25" customHeight="1" x14ac:dyDescent="0.25">
      <c r="A10" s="283"/>
      <c r="B10" s="283"/>
      <c r="C10" s="283"/>
      <c r="D10" s="283"/>
      <c r="E10" s="283"/>
      <c r="F10" s="283"/>
      <c r="G10" s="283"/>
      <c r="H10" s="283"/>
      <c r="I10" s="283"/>
    </row>
    <row r="11" spans="1:9" x14ac:dyDescent="0.25">
      <c r="A11" s="285" t="s">
        <v>352</v>
      </c>
      <c r="B11" s="285"/>
      <c r="C11" s="285"/>
      <c r="D11" s="285"/>
      <c r="E11" s="285"/>
      <c r="F11" s="285"/>
      <c r="G11" s="285"/>
      <c r="H11" s="285"/>
      <c r="I11" s="285"/>
    </row>
    <row r="12" spans="1:9" x14ac:dyDescent="0.25">
      <c r="A12" s="285"/>
      <c r="B12" s="285"/>
      <c r="C12" s="285"/>
      <c r="D12" s="285"/>
      <c r="E12" s="285"/>
      <c r="F12" s="285"/>
      <c r="G12" s="285"/>
      <c r="H12" s="285"/>
      <c r="I12" s="285"/>
    </row>
    <row r="13" spans="1:9" x14ac:dyDescent="0.25">
      <c r="A13" s="282"/>
      <c r="B13" s="282"/>
      <c r="C13" s="282"/>
      <c r="D13" s="282"/>
      <c r="E13" s="282"/>
      <c r="F13" s="282"/>
      <c r="G13" s="282"/>
      <c r="H13" s="282"/>
      <c r="I13" s="282"/>
    </row>
    <row r="14" spans="1:9" x14ac:dyDescent="0.25">
      <c r="A14" s="282"/>
      <c r="B14" s="282"/>
      <c r="C14" s="282"/>
      <c r="D14" s="282"/>
      <c r="E14" s="282"/>
      <c r="F14" s="282"/>
      <c r="G14" s="282"/>
      <c r="H14" s="282"/>
      <c r="I14" s="282"/>
    </row>
    <row r="15" spans="1:9" x14ac:dyDescent="0.25">
      <c r="A15" s="282" t="s">
        <v>354</v>
      </c>
      <c r="B15" s="282"/>
      <c r="C15" s="282"/>
      <c r="D15" s="282"/>
      <c r="E15" s="282"/>
      <c r="F15" s="282"/>
      <c r="G15" s="282"/>
      <c r="H15" s="282"/>
      <c r="I15" s="282"/>
    </row>
    <row r="16" spans="1:9" x14ac:dyDescent="0.25">
      <c r="A16" s="282"/>
      <c r="B16" s="282"/>
      <c r="C16" s="282"/>
      <c r="D16" s="282"/>
      <c r="E16" s="282"/>
      <c r="F16" s="282"/>
      <c r="G16" s="282"/>
      <c r="H16" s="282"/>
      <c r="I16" s="282"/>
    </row>
    <row r="17" spans="1:9" ht="37.5" customHeight="1" x14ac:dyDescent="0.25">
      <c r="A17" s="282"/>
      <c r="B17" s="282"/>
      <c r="C17" s="282"/>
      <c r="D17" s="282"/>
      <c r="E17" s="282"/>
      <c r="F17" s="282"/>
      <c r="G17" s="282"/>
      <c r="H17" s="282"/>
      <c r="I17" s="282"/>
    </row>
    <row r="18" spans="1:9" x14ac:dyDescent="0.25">
      <c r="A18" s="283" t="s">
        <v>355</v>
      </c>
      <c r="B18" s="283"/>
      <c r="C18" s="283"/>
      <c r="D18" s="283"/>
      <c r="E18" s="283"/>
      <c r="F18" s="283"/>
      <c r="G18" s="283"/>
      <c r="H18" s="283"/>
      <c r="I18" s="283"/>
    </row>
    <row r="19" spans="1:9" x14ac:dyDescent="0.25">
      <c r="A19" s="283"/>
      <c r="B19" s="283"/>
      <c r="C19" s="283"/>
      <c r="D19" s="283"/>
      <c r="E19" s="283"/>
      <c r="F19" s="283"/>
      <c r="G19" s="283"/>
      <c r="H19" s="283"/>
      <c r="I19" s="283"/>
    </row>
    <row r="20" spans="1:9" x14ac:dyDescent="0.25">
      <c r="A20" s="283"/>
      <c r="B20" s="283"/>
      <c r="C20" s="283"/>
      <c r="D20" s="283"/>
      <c r="E20" s="283"/>
      <c r="F20" s="283"/>
      <c r="G20" s="283"/>
      <c r="H20" s="283"/>
      <c r="I20" s="283"/>
    </row>
    <row r="21" spans="1:9" x14ac:dyDescent="0.25">
      <c r="A21" s="283" t="s">
        <v>351</v>
      </c>
      <c r="B21" s="283"/>
      <c r="C21" s="283"/>
      <c r="D21" s="283"/>
      <c r="E21" s="283"/>
      <c r="F21" s="283"/>
      <c r="G21" s="283"/>
      <c r="H21" s="283"/>
      <c r="I21" s="283"/>
    </row>
    <row r="22" spans="1:9" x14ac:dyDescent="0.25">
      <c r="A22" s="283"/>
      <c r="B22" s="283"/>
      <c r="C22" s="283"/>
      <c r="D22" s="283"/>
      <c r="E22" s="283"/>
      <c r="F22" s="283"/>
      <c r="G22" s="283"/>
      <c r="H22" s="283"/>
      <c r="I22" s="283"/>
    </row>
    <row r="23" spans="1:9" x14ac:dyDescent="0.25">
      <c r="A23" s="283"/>
      <c r="B23" s="283"/>
      <c r="C23" s="283"/>
      <c r="D23" s="283"/>
      <c r="E23" s="283"/>
      <c r="F23" s="283"/>
      <c r="G23" s="283"/>
      <c r="H23" s="283"/>
      <c r="I23" s="283"/>
    </row>
    <row r="24" spans="1:9" x14ac:dyDescent="0.25">
      <c r="A24" s="282" t="s">
        <v>358</v>
      </c>
      <c r="B24" s="282"/>
      <c r="C24" s="282"/>
      <c r="D24" s="282"/>
      <c r="E24" s="282"/>
      <c r="F24" s="282"/>
      <c r="G24" s="282"/>
      <c r="H24" s="282"/>
    </row>
    <row r="25" spans="1:9" x14ac:dyDescent="0.25">
      <c r="A25" s="282"/>
      <c r="B25" s="282"/>
      <c r="C25" s="282"/>
      <c r="D25" s="282"/>
      <c r="E25" s="282"/>
      <c r="F25" s="282"/>
      <c r="G25" s="282"/>
      <c r="H25" s="282"/>
    </row>
    <row r="26" spans="1:9" x14ac:dyDescent="0.25">
      <c r="A26" s="282"/>
      <c r="B26" s="282"/>
      <c r="C26" s="282"/>
      <c r="D26" s="282"/>
      <c r="E26" s="282"/>
      <c r="F26" s="282"/>
      <c r="G26" s="282"/>
      <c r="H26" s="282"/>
    </row>
    <row r="27" spans="1:9" x14ac:dyDescent="0.25">
      <c r="A27" s="283" t="s">
        <v>359</v>
      </c>
      <c r="B27" s="283"/>
      <c r="C27" s="283"/>
      <c r="D27" s="283"/>
      <c r="E27" s="283"/>
      <c r="F27" s="283"/>
      <c r="G27" s="283"/>
      <c r="H27" s="283"/>
      <c r="I27" s="283"/>
    </row>
    <row r="28" spans="1:9" x14ac:dyDescent="0.25">
      <c r="A28" s="283"/>
      <c r="B28" s="283"/>
      <c r="C28" s="283"/>
      <c r="D28" s="283"/>
      <c r="E28" s="283"/>
      <c r="F28" s="283"/>
      <c r="G28" s="283"/>
      <c r="H28" s="283"/>
      <c r="I28" s="283"/>
    </row>
    <row r="29" spans="1:9" x14ac:dyDescent="0.25">
      <c r="A29" s="283"/>
      <c r="B29" s="283"/>
      <c r="C29" s="283"/>
      <c r="D29" s="283"/>
      <c r="E29" s="283"/>
      <c r="F29" s="283"/>
      <c r="G29" s="283"/>
      <c r="H29" s="283"/>
      <c r="I29" s="283"/>
    </row>
    <row r="30" spans="1:9" x14ac:dyDescent="0.25">
      <c r="A30" s="283"/>
      <c r="B30" s="283"/>
      <c r="C30" s="283"/>
      <c r="D30" s="283"/>
      <c r="E30" s="283"/>
      <c r="F30" s="283"/>
      <c r="G30" s="283"/>
      <c r="H30" s="283"/>
      <c r="I30" s="283"/>
    </row>
    <row r="31" spans="1:9" x14ac:dyDescent="0.25">
      <c r="A31" s="283"/>
      <c r="B31" s="283"/>
      <c r="C31" s="283"/>
      <c r="D31" s="283"/>
      <c r="E31" s="283"/>
      <c r="F31" s="283"/>
      <c r="G31" s="283"/>
      <c r="H31" s="283"/>
      <c r="I31" s="283"/>
    </row>
    <row r="32" spans="1:9" x14ac:dyDescent="0.25">
      <c r="A32" s="283"/>
      <c r="B32" s="283"/>
      <c r="C32" s="283"/>
      <c r="D32" s="283"/>
      <c r="E32" s="283"/>
      <c r="F32" s="283"/>
      <c r="G32" s="283"/>
      <c r="H32" s="283"/>
      <c r="I32" s="283"/>
    </row>
    <row r="33" spans="1:9" x14ac:dyDescent="0.25">
      <c r="A33" s="283"/>
      <c r="B33" s="283"/>
      <c r="C33" s="283"/>
      <c r="D33" s="283"/>
      <c r="E33" s="283"/>
      <c r="F33" s="283"/>
      <c r="G33" s="283"/>
      <c r="H33" s="283"/>
      <c r="I33" s="283"/>
    </row>
    <row r="34" spans="1:9" x14ac:dyDescent="0.25">
      <c r="A34" s="283"/>
      <c r="B34" s="283"/>
      <c r="C34" s="283"/>
      <c r="D34" s="283"/>
      <c r="E34" s="283"/>
      <c r="F34" s="283"/>
      <c r="G34" s="283"/>
      <c r="H34" s="283"/>
      <c r="I34" s="283"/>
    </row>
    <row r="35" spans="1:9" x14ac:dyDescent="0.25">
      <c r="A35" s="283"/>
      <c r="B35" s="283"/>
      <c r="C35" s="283"/>
      <c r="D35" s="283"/>
      <c r="E35" s="283"/>
      <c r="F35" s="283"/>
      <c r="G35" s="283"/>
      <c r="H35" s="283"/>
      <c r="I35" s="283"/>
    </row>
    <row r="36" spans="1:9" x14ac:dyDescent="0.25">
      <c r="A36" s="283"/>
      <c r="B36" s="283"/>
      <c r="C36" s="283"/>
      <c r="D36" s="283"/>
      <c r="E36" s="283"/>
      <c r="F36" s="283"/>
      <c r="G36" s="283"/>
      <c r="H36" s="283"/>
      <c r="I36" s="283"/>
    </row>
    <row r="37" spans="1:9" x14ac:dyDescent="0.25">
      <c r="A37" s="283"/>
      <c r="B37" s="283"/>
      <c r="C37" s="283"/>
      <c r="D37" s="283"/>
      <c r="E37" s="283"/>
      <c r="F37" s="283"/>
      <c r="G37" s="283"/>
      <c r="H37" s="283"/>
      <c r="I37" s="283"/>
    </row>
    <row r="38" spans="1:9" x14ac:dyDescent="0.25">
      <c r="A38" s="283"/>
      <c r="B38" s="283"/>
      <c r="C38" s="283"/>
      <c r="D38" s="283"/>
      <c r="E38" s="283"/>
      <c r="F38" s="283"/>
      <c r="G38" s="283"/>
      <c r="H38" s="283"/>
      <c r="I38" s="283"/>
    </row>
    <row r="39" spans="1:9" x14ac:dyDescent="0.25">
      <c r="A39" s="283"/>
      <c r="B39" s="283"/>
      <c r="C39" s="283"/>
      <c r="D39" s="283"/>
      <c r="E39" s="283"/>
      <c r="F39" s="283"/>
      <c r="G39" s="283"/>
      <c r="H39" s="283"/>
      <c r="I39" s="283"/>
    </row>
    <row r="40" spans="1:9" x14ac:dyDescent="0.25">
      <c r="A40" s="283" t="s">
        <v>357</v>
      </c>
      <c r="B40" s="283"/>
      <c r="C40" s="283"/>
      <c r="D40" s="283"/>
      <c r="E40" s="283"/>
      <c r="F40" s="283"/>
      <c r="G40" s="283"/>
      <c r="H40" s="283"/>
      <c r="I40" s="283"/>
    </row>
    <row r="41" spans="1:9" x14ac:dyDescent="0.25">
      <c r="A41" s="283"/>
      <c r="B41" s="283"/>
      <c r="C41" s="283"/>
      <c r="D41" s="283"/>
      <c r="E41" s="283"/>
      <c r="F41" s="283"/>
      <c r="G41" s="283"/>
      <c r="H41" s="283"/>
      <c r="I41" s="283"/>
    </row>
    <row r="42" spans="1:9" x14ac:dyDescent="0.25">
      <c r="A42" s="283"/>
      <c r="B42" s="283"/>
      <c r="C42" s="283"/>
      <c r="D42" s="283"/>
      <c r="E42" s="283"/>
      <c r="F42" s="283"/>
      <c r="G42" s="283"/>
      <c r="H42" s="283"/>
      <c r="I42" s="283"/>
    </row>
    <row r="43" spans="1:9" x14ac:dyDescent="0.25">
      <c r="A43" s="283"/>
      <c r="B43" s="283"/>
      <c r="C43" s="283"/>
      <c r="D43" s="283"/>
      <c r="E43" s="283"/>
      <c r="F43" s="283"/>
      <c r="G43" s="283"/>
      <c r="H43" s="283"/>
      <c r="I43" s="283"/>
    </row>
  </sheetData>
  <mergeCells count="9">
    <mergeCell ref="A24:H26"/>
    <mergeCell ref="A27:I39"/>
    <mergeCell ref="A40:I43"/>
    <mergeCell ref="A4:I8"/>
    <mergeCell ref="A9:I10"/>
    <mergeCell ref="A11:I14"/>
    <mergeCell ref="A15:I17"/>
    <mergeCell ref="A18:I20"/>
    <mergeCell ref="A21:I23"/>
  </mergeCells>
  <pageMargins left="0.70866141732283472" right="0"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activeCell="B11" sqref="B11"/>
    </sheetView>
  </sheetViews>
  <sheetFormatPr defaultRowHeight="15" x14ac:dyDescent="0.25"/>
  <cols>
    <col min="1" max="1" width="85.42578125" customWidth="1"/>
    <col min="2" max="2" width="13.28515625" customWidth="1"/>
  </cols>
  <sheetData>
    <row r="1" spans="1:2" x14ac:dyDescent="0.25">
      <c r="A1" s="176" t="s">
        <v>309</v>
      </c>
      <c r="B1" s="200">
        <v>374096</v>
      </c>
    </row>
    <row r="2" spans="1:2" x14ac:dyDescent="0.25">
      <c r="A2" s="176" t="s">
        <v>310</v>
      </c>
      <c r="B2" s="200">
        <v>372402</v>
      </c>
    </row>
    <row r="3" spans="1:2" s="198" customFormat="1" x14ac:dyDescent="0.25">
      <c r="A3" s="196" t="s">
        <v>311</v>
      </c>
      <c r="B3" s="199">
        <f>B1-B2</f>
        <v>1694</v>
      </c>
    </row>
    <row r="4" spans="1:2" x14ac:dyDescent="0.25">
      <c r="A4" s="176" t="s">
        <v>312</v>
      </c>
      <c r="B4" s="200"/>
    </row>
    <row r="5" spans="1:2" ht="30" x14ac:dyDescent="0.25">
      <c r="A5" s="176" t="s">
        <v>313</v>
      </c>
      <c r="B5" s="200"/>
    </row>
    <row r="6" spans="1:2" ht="30" x14ac:dyDescent="0.25">
      <c r="A6" s="176" t="s">
        <v>314</v>
      </c>
      <c r="B6" s="200"/>
    </row>
    <row r="7" spans="1:2" x14ac:dyDescent="0.25">
      <c r="A7" s="176" t="s">
        <v>315</v>
      </c>
      <c r="B7" s="200"/>
    </row>
    <row r="8" spans="1:2" ht="30" x14ac:dyDescent="0.25">
      <c r="A8" s="176" t="s">
        <v>316</v>
      </c>
      <c r="B8" s="200">
        <v>6720</v>
      </c>
    </row>
    <row r="9" spans="1:2" ht="30" x14ac:dyDescent="0.25">
      <c r="A9" s="176" t="s">
        <v>317</v>
      </c>
      <c r="B9" s="200">
        <v>3343</v>
      </c>
    </row>
    <row r="10" spans="1:2" ht="30" x14ac:dyDescent="0.25">
      <c r="A10" s="176" t="s">
        <v>318</v>
      </c>
      <c r="B10" s="200"/>
    </row>
    <row r="11" spans="1:2" s="198" customFormat="1" x14ac:dyDescent="0.25">
      <c r="A11" s="196" t="s">
        <v>319</v>
      </c>
      <c r="B11" s="197">
        <f>+B3+B5+B6+B7+B8-B9-B10</f>
        <v>5071</v>
      </c>
    </row>
    <row r="12" spans="1:2" s="198" customFormat="1" x14ac:dyDescent="0.25">
      <c r="A12" s="196" t="s">
        <v>320</v>
      </c>
      <c r="B12" s="197">
        <f>+B13+B14</f>
        <v>5071</v>
      </c>
    </row>
    <row r="13" spans="1:2" x14ac:dyDescent="0.25">
      <c r="A13" s="176" t="s">
        <v>321</v>
      </c>
      <c r="B13" s="200"/>
    </row>
    <row r="14" spans="1:2" x14ac:dyDescent="0.25">
      <c r="A14" s="176" t="s">
        <v>322</v>
      </c>
      <c r="B14" s="200">
        <v>5071</v>
      </c>
    </row>
    <row r="17" spans="3:12" x14ac:dyDescent="0.25">
      <c r="C17" s="178"/>
      <c r="D17" s="178"/>
      <c r="E17" s="178"/>
      <c r="F17" s="178"/>
      <c r="G17" s="178"/>
      <c r="H17" s="178"/>
      <c r="I17" s="178"/>
      <c r="J17" s="178"/>
      <c r="K17" s="178"/>
      <c r="L17" s="178"/>
    </row>
    <row r="18" spans="3:12" x14ac:dyDescent="0.25">
      <c r="C18" s="178"/>
      <c r="D18" s="178"/>
      <c r="E18" s="178"/>
      <c r="F18" s="178"/>
      <c r="G18" s="178"/>
      <c r="H18" s="178"/>
      <c r="I18" s="178"/>
      <c r="J18" s="178"/>
      <c r="K18" s="178"/>
      <c r="L18" s="178"/>
    </row>
    <row r="19" spans="3:12" x14ac:dyDescent="0.25">
      <c r="C19" s="178"/>
      <c r="D19" s="178"/>
      <c r="E19" s="178"/>
      <c r="F19" s="178"/>
      <c r="G19" s="178"/>
      <c r="H19" s="178"/>
      <c r="I19" s="178"/>
      <c r="J19" s="178"/>
      <c r="K19" s="178"/>
      <c r="L19" s="178"/>
    </row>
    <row r="20" spans="3:12" x14ac:dyDescent="0.25">
      <c r="C20" s="178"/>
      <c r="D20" s="178"/>
      <c r="E20" s="178"/>
      <c r="F20" s="178"/>
      <c r="G20" s="178"/>
      <c r="H20" s="178"/>
      <c r="I20" s="178"/>
      <c r="J20" s="178"/>
      <c r="K20" s="178"/>
      <c r="L20" s="178"/>
    </row>
    <row r="21" spans="3:12" x14ac:dyDescent="0.25">
      <c r="C21" s="2"/>
      <c r="D21" s="2"/>
      <c r="E21" s="2"/>
      <c r="F21" s="2"/>
      <c r="G21" s="2"/>
      <c r="H21" s="2"/>
      <c r="I21" s="2"/>
      <c r="J21" s="2"/>
      <c r="K21" s="2"/>
      <c r="L21" s="2"/>
    </row>
    <row r="22" spans="3:12" x14ac:dyDescent="0.25">
      <c r="C22" s="2"/>
      <c r="D22" s="2"/>
      <c r="E22" s="2"/>
      <c r="F22" s="2"/>
      <c r="G22" s="2"/>
      <c r="H22" s="2"/>
      <c r="I22" s="2"/>
      <c r="J22" s="2"/>
      <c r="K22" s="2"/>
      <c r="L22" s="2"/>
    </row>
    <row r="23" spans="3:12" x14ac:dyDescent="0.25">
      <c r="C23" s="187"/>
      <c r="D23" s="187"/>
      <c r="E23" s="187"/>
      <c r="F23" s="187"/>
      <c r="G23" s="187"/>
      <c r="H23" s="187"/>
      <c r="I23" s="187"/>
      <c r="J23" s="187"/>
      <c r="K23" s="187"/>
      <c r="L23" s="187"/>
    </row>
    <row r="24" spans="3:12" x14ac:dyDescent="0.25">
      <c r="C24" s="187"/>
      <c r="D24" s="187"/>
      <c r="E24" s="187"/>
      <c r="F24" s="187"/>
      <c r="G24" s="187"/>
      <c r="H24" s="187"/>
      <c r="I24" s="187"/>
      <c r="J24" s="187"/>
      <c r="K24" s="187"/>
      <c r="L24" s="187"/>
    </row>
    <row r="25" spans="3:12" x14ac:dyDescent="0.25">
      <c r="C25" s="179"/>
      <c r="D25" s="179"/>
      <c r="E25" s="179"/>
      <c r="F25" s="179"/>
      <c r="G25" s="179"/>
      <c r="H25" s="179"/>
      <c r="I25" s="179"/>
      <c r="J25" s="179"/>
      <c r="K25" s="179"/>
      <c r="L25" s="179"/>
    </row>
    <row r="26" spans="3:12" x14ac:dyDescent="0.25">
      <c r="C26" s="179"/>
      <c r="D26" s="179"/>
      <c r="E26" s="179"/>
      <c r="F26" s="179"/>
      <c r="G26" s="179"/>
      <c r="H26" s="179"/>
      <c r="I26" s="179"/>
      <c r="J26" s="179"/>
      <c r="K26" s="179"/>
      <c r="L26" s="179"/>
    </row>
    <row r="27" spans="3:12" x14ac:dyDescent="0.25">
      <c r="C27" s="186"/>
      <c r="D27" s="186"/>
      <c r="E27" s="186"/>
      <c r="F27" s="186"/>
      <c r="G27" s="186"/>
      <c r="H27" s="186"/>
      <c r="I27" s="186"/>
      <c r="J27" s="186"/>
      <c r="K27" s="186"/>
      <c r="L27" s="186"/>
    </row>
    <row r="28" spans="3:12" x14ac:dyDescent="0.25">
      <c r="C28" s="179"/>
      <c r="D28" s="179"/>
      <c r="E28" s="179"/>
      <c r="F28" s="179"/>
      <c r="G28" s="179"/>
      <c r="H28" s="179"/>
      <c r="I28" s="179"/>
      <c r="J28" s="179"/>
      <c r="K28" s="179"/>
      <c r="L28" s="179"/>
    </row>
    <row r="29" spans="3:12" x14ac:dyDescent="0.25">
      <c r="C29" s="186"/>
      <c r="D29" s="186"/>
      <c r="E29" s="186"/>
      <c r="F29" s="186"/>
      <c r="G29" s="186"/>
      <c r="H29" s="186"/>
      <c r="I29" s="186"/>
      <c r="J29" s="186"/>
      <c r="K29" s="186"/>
      <c r="L29" s="186"/>
    </row>
    <row r="30" spans="3:12" x14ac:dyDescent="0.25">
      <c r="C30" s="179"/>
      <c r="D30" s="179"/>
      <c r="E30" s="179"/>
      <c r="F30" s="179"/>
      <c r="G30" s="179"/>
      <c r="H30" s="179"/>
      <c r="I30" s="179"/>
      <c r="J30" s="179"/>
      <c r="K30" s="179"/>
      <c r="L30" s="179"/>
    </row>
    <row r="31" spans="3:12" x14ac:dyDescent="0.25">
      <c r="C31" s="178"/>
      <c r="D31" s="178"/>
      <c r="E31" s="178"/>
      <c r="F31" s="178"/>
      <c r="G31" s="178"/>
      <c r="H31" s="178"/>
      <c r="I31" s="178"/>
      <c r="J31" s="178"/>
      <c r="K31" s="178"/>
      <c r="L31" s="178"/>
    </row>
    <row r="32" spans="3:12" x14ac:dyDescent="0.25">
      <c r="C32" s="178"/>
      <c r="D32" s="178"/>
      <c r="E32" s="178"/>
      <c r="F32" s="178"/>
      <c r="G32" s="178"/>
      <c r="H32" s="178"/>
      <c r="I32" s="178"/>
      <c r="J32" s="178"/>
      <c r="K32" s="178"/>
      <c r="L32" s="178"/>
    </row>
    <row r="33" spans="3:12" x14ac:dyDescent="0.25">
      <c r="C33" s="178"/>
      <c r="D33" s="178"/>
      <c r="E33" s="178"/>
      <c r="F33" s="178"/>
      <c r="G33" s="178"/>
      <c r="H33" s="178"/>
      <c r="I33" s="178"/>
      <c r="J33" s="178"/>
      <c r="K33" s="178"/>
      <c r="L33" s="178"/>
    </row>
    <row r="34" spans="3:12" x14ac:dyDescent="0.25">
      <c r="C34" s="178"/>
      <c r="D34" s="178"/>
      <c r="E34" s="178"/>
      <c r="F34" s="178"/>
      <c r="G34" s="178"/>
      <c r="H34" s="178"/>
      <c r="I34" s="178"/>
      <c r="J34" s="178"/>
      <c r="K34" s="178"/>
      <c r="L34" s="178"/>
    </row>
    <row r="35" spans="3:12" x14ac:dyDescent="0.25">
      <c r="C35" s="186"/>
      <c r="D35" s="186"/>
      <c r="E35" s="186"/>
      <c r="F35" s="186"/>
      <c r="G35" s="186"/>
      <c r="H35" s="186"/>
      <c r="I35" s="186"/>
      <c r="J35" s="186"/>
      <c r="K35" s="186"/>
      <c r="L35" s="186"/>
    </row>
    <row r="36" spans="3:12" x14ac:dyDescent="0.25">
      <c r="C36" s="186"/>
      <c r="D36" s="186"/>
      <c r="E36" s="186"/>
      <c r="F36" s="186"/>
      <c r="G36" s="186"/>
      <c r="H36" s="186"/>
      <c r="I36" s="186"/>
      <c r="J36" s="186"/>
      <c r="K36" s="186"/>
      <c r="L36" s="186"/>
    </row>
    <row r="37" spans="3:12" x14ac:dyDescent="0.25">
      <c r="C37" s="186"/>
      <c r="D37" s="186"/>
      <c r="E37" s="186"/>
      <c r="F37" s="186"/>
      <c r="G37" s="186"/>
      <c r="H37" s="186"/>
      <c r="I37" s="186"/>
      <c r="J37" s="186"/>
      <c r="K37" s="186"/>
      <c r="L37" s="186"/>
    </row>
    <row r="38" spans="3:12" x14ac:dyDescent="0.25">
      <c r="C38" s="179"/>
      <c r="D38" s="179"/>
      <c r="E38" s="179"/>
      <c r="F38" s="179"/>
      <c r="G38" s="179"/>
      <c r="H38" s="179"/>
      <c r="I38" s="179"/>
      <c r="J38" s="179"/>
      <c r="K38" s="179"/>
      <c r="L38" s="179"/>
    </row>
    <row r="39" spans="3:12" x14ac:dyDescent="0.25">
      <c r="C39" s="186"/>
      <c r="D39" s="186"/>
      <c r="E39" s="186"/>
      <c r="F39" s="186"/>
      <c r="G39" s="186"/>
      <c r="H39" s="186"/>
      <c r="I39" s="186"/>
      <c r="J39" s="186"/>
      <c r="K39" s="186"/>
      <c r="L39" s="186"/>
    </row>
    <row r="40" spans="3:12" x14ac:dyDescent="0.25">
      <c r="C40" s="188"/>
      <c r="D40" s="188"/>
      <c r="E40" s="188"/>
      <c r="F40" s="188"/>
      <c r="G40" s="188"/>
      <c r="H40" s="188"/>
      <c r="I40" s="188"/>
      <c r="J40" s="188"/>
      <c r="K40" s="188"/>
      <c r="L40" s="188"/>
    </row>
    <row r="41" spans="3:12" x14ac:dyDescent="0.25">
      <c r="C41" s="188"/>
      <c r="D41" s="188"/>
      <c r="E41" s="188"/>
      <c r="F41" s="188"/>
      <c r="G41" s="188"/>
      <c r="H41" s="188"/>
      <c r="I41" s="188"/>
      <c r="J41" s="188"/>
      <c r="K41" s="188"/>
      <c r="L41" s="188"/>
    </row>
    <row r="42" spans="3:12" x14ac:dyDescent="0.25">
      <c r="C42" s="177"/>
      <c r="D42" s="177"/>
      <c r="E42" s="177"/>
      <c r="F42" s="177"/>
      <c r="G42" s="177"/>
      <c r="H42" s="177"/>
      <c r="I42" s="177"/>
      <c r="J42" s="177"/>
      <c r="K42" s="177"/>
      <c r="L42" s="177"/>
    </row>
    <row r="43" spans="3:12" x14ac:dyDescent="0.25">
      <c r="C43" s="186"/>
      <c r="D43" s="186"/>
      <c r="E43" s="186"/>
      <c r="F43" s="186"/>
      <c r="G43" s="186"/>
      <c r="H43" s="186"/>
      <c r="I43" s="186"/>
      <c r="J43" s="186"/>
      <c r="K43" s="186"/>
      <c r="L43" s="186"/>
    </row>
    <row r="44" spans="3:12" x14ac:dyDescent="0.25">
      <c r="C44" s="178"/>
      <c r="D44" s="178"/>
      <c r="E44" s="178"/>
      <c r="F44" s="178"/>
      <c r="G44" s="178"/>
      <c r="H44" s="178"/>
      <c r="I44" s="178"/>
      <c r="J44" s="178"/>
      <c r="K44" s="178"/>
      <c r="L44" s="178"/>
    </row>
    <row r="45" spans="3:12" x14ac:dyDescent="0.25">
      <c r="C45" s="178"/>
      <c r="D45" s="178"/>
      <c r="E45" s="178"/>
      <c r="F45" s="178"/>
      <c r="G45" s="178"/>
      <c r="H45" s="178"/>
      <c r="I45" s="178"/>
      <c r="J45" s="178"/>
      <c r="K45" s="178"/>
      <c r="L45" s="178"/>
    </row>
    <row r="46" spans="3:12" x14ac:dyDescent="0.25">
      <c r="C46" s="179"/>
      <c r="D46" s="179"/>
      <c r="E46" s="179"/>
      <c r="F46" s="179"/>
      <c r="G46" s="179"/>
      <c r="H46" s="179"/>
      <c r="I46" s="179"/>
      <c r="J46" s="179"/>
      <c r="K46" s="179"/>
      <c r="L46" s="179"/>
    </row>
    <row r="47" spans="3:12" x14ac:dyDescent="0.25">
      <c r="C47" s="179"/>
      <c r="D47" s="189"/>
      <c r="E47" s="189"/>
      <c r="F47" s="189"/>
      <c r="G47" s="189"/>
      <c r="H47" s="189"/>
      <c r="I47" s="189"/>
      <c r="J47" s="189"/>
      <c r="K47" s="190"/>
      <c r="L47" s="190"/>
    </row>
    <row r="48" spans="3:12" x14ac:dyDescent="0.25">
      <c r="C48" s="179"/>
      <c r="D48" s="189"/>
      <c r="E48" s="189"/>
      <c r="F48" s="189"/>
      <c r="G48" s="189"/>
      <c r="H48" s="189"/>
      <c r="I48" s="189"/>
      <c r="J48" s="189"/>
      <c r="K48" s="190"/>
      <c r="L48" s="190"/>
    </row>
    <row r="49" spans="3:12" x14ac:dyDescent="0.25">
      <c r="C49" s="179"/>
      <c r="D49" s="189"/>
      <c r="E49" s="189"/>
      <c r="F49" s="189"/>
      <c r="G49" s="189"/>
      <c r="H49" s="189"/>
      <c r="I49" s="189"/>
      <c r="J49" s="189"/>
      <c r="K49" s="190"/>
      <c r="L49" s="190"/>
    </row>
    <row r="50" spans="3:12" x14ac:dyDescent="0.25">
      <c r="C50" s="179"/>
      <c r="D50" s="189"/>
      <c r="E50" s="189"/>
      <c r="F50" s="189"/>
      <c r="G50" s="189"/>
      <c r="H50" s="189"/>
      <c r="I50" s="189"/>
      <c r="J50" s="189"/>
      <c r="K50" s="190"/>
      <c r="L50" s="190"/>
    </row>
    <row r="51" spans="3:12" x14ac:dyDescent="0.25">
      <c r="C51" s="179"/>
      <c r="D51" s="189"/>
      <c r="E51" s="189"/>
      <c r="F51" s="189"/>
      <c r="G51" s="189"/>
      <c r="H51" s="189"/>
      <c r="I51" s="189"/>
      <c r="J51" s="189"/>
      <c r="K51" s="190"/>
      <c r="L51" s="190"/>
    </row>
    <row r="52" spans="3:12" x14ac:dyDescent="0.25">
      <c r="C52" s="179"/>
      <c r="D52" s="189"/>
      <c r="E52" s="189"/>
      <c r="F52" s="189"/>
      <c r="G52" s="189"/>
      <c r="H52" s="189"/>
      <c r="I52" s="189"/>
      <c r="J52" s="189"/>
      <c r="K52" s="190"/>
      <c r="L52" s="190"/>
    </row>
    <row r="53" spans="3:12" x14ac:dyDescent="0.25">
      <c r="C53" s="179"/>
      <c r="D53" s="189"/>
      <c r="E53" s="189"/>
      <c r="F53" s="189"/>
      <c r="G53" s="189"/>
      <c r="H53" s="189"/>
      <c r="I53" s="189"/>
      <c r="J53" s="189"/>
      <c r="K53" s="190"/>
      <c r="L53" s="190"/>
    </row>
    <row r="54" spans="3:12" x14ac:dyDescent="0.25">
      <c r="C54" s="179"/>
      <c r="D54" s="189"/>
      <c r="E54" s="189"/>
      <c r="F54" s="189"/>
      <c r="G54" s="189"/>
      <c r="H54" s="189"/>
      <c r="I54" s="189"/>
      <c r="J54" s="189"/>
      <c r="K54" s="190"/>
      <c r="L54" s="190"/>
    </row>
    <row r="55" spans="3:12" x14ac:dyDescent="0.25">
      <c r="C55" s="179"/>
      <c r="D55" s="189"/>
      <c r="E55" s="189"/>
      <c r="F55" s="189"/>
      <c r="G55" s="189"/>
      <c r="H55" s="189"/>
      <c r="I55" s="189"/>
      <c r="J55" s="189"/>
      <c r="K55" s="190"/>
      <c r="L55" s="190"/>
    </row>
    <row r="56" spans="3:12" x14ac:dyDescent="0.25">
      <c r="C56" s="179"/>
      <c r="D56" s="189"/>
      <c r="E56" s="189"/>
      <c r="F56" s="189"/>
      <c r="G56" s="189"/>
      <c r="H56" s="189"/>
      <c r="I56" s="189"/>
      <c r="J56" s="189"/>
      <c r="K56" s="190"/>
      <c r="L56" s="190"/>
    </row>
    <row r="57" spans="3:12" x14ac:dyDescent="0.25">
      <c r="C57" s="179"/>
      <c r="D57" s="189"/>
      <c r="E57" s="189"/>
      <c r="F57" s="189"/>
      <c r="G57" s="189"/>
      <c r="H57" s="189"/>
      <c r="I57" s="189"/>
      <c r="J57" s="189"/>
      <c r="K57" s="190"/>
      <c r="L57" s="190"/>
    </row>
    <row r="58" spans="3:12" x14ac:dyDescent="0.25">
      <c r="C58" s="179"/>
      <c r="D58" s="189"/>
      <c r="E58" s="189"/>
      <c r="F58" s="189"/>
      <c r="G58" s="189"/>
      <c r="H58" s="189"/>
      <c r="I58" s="189"/>
      <c r="J58" s="189"/>
      <c r="K58" s="190"/>
      <c r="L58" s="190"/>
    </row>
    <row r="59" spans="3:12" x14ac:dyDescent="0.25">
      <c r="C59" s="179"/>
      <c r="D59" s="189"/>
      <c r="E59" s="189"/>
      <c r="F59" s="189"/>
      <c r="G59" s="189"/>
      <c r="H59" s="189"/>
      <c r="I59" s="189"/>
      <c r="J59" s="189"/>
      <c r="K59" s="190"/>
      <c r="L59" s="190"/>
    </row>
    <row r="60" spans="3:12" x14ac:dyDescent="0.25">
      <c r="C60" s="179"/>
      <c r="D60" s="189"/>
      <c r="E60" s="189"/>
      <c r="F60" s="189"/>
      <c r="G60" s="189"/>
      <c r="H60" s="189"/>
      <c r="I60" s="189"/>
      <c r="J60" s="189"/>
      <c r="K60" s="190"/>
      <c r="L60" s="190"/>
    </row>
    <row r="61" spans="3:12" x14ac:dyDescent="0.25">
      <c r="C61" s="175"/>
      <c r="D61" s="175"/>
      <c r="E61" s="175"/>
      <c r="F61" s="175"/>
      <c r="G61" s="175"/>
      <c r="H61" s="175"/>
      <c r="I61" s="175"/>
      <c r="J61" s="175"/>
      <c r="K61" s="175"/>
      <c r="L61" s="175"/>
    </row>
  </sheetData>
  <sheetProtection password="CA05" sheet="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election activeCell="E9" sqref="E9"/>
    </sheetView>
  </sheetViews>
  <sheetFormatPr defaultRowHeight="15" x14ac:dyDescent="0.25"/>
  <cols>
    <col min="1" max="1" width="52.28515625" customWidth="1"/>
    <col min="2" max="2" width="19.140625" customWidth="1"/>
    <col min="3" max="3" width="17.140625" customWidth="1"/>
    <col min="4" max="4" width="19.5703125" customWidth="1"/>
    <col min="5" max="5" width="14.5703125" customWidth="1"/>
  </cols>
  <sheetData>
    <row r="1" spans="1:6" x14ac:dyDescent="0.25">
      <c r="A1" s="286"/>
      <c r="B1" s="288" t="s">
        <v>150</v>
      </c>
      <c r="C1" s="288" t="s">
        <v>166</v>
      </c>
      <c r="D1" s="288" t="s">
        <v>302</v>
      </c>
      <c r="E1" s="288" t="s">
        <v>345</v>
      </c>
      <c r="F1" s="86"/>
    </row>
    <row r="2" spans="1:6" ht="30" customHeight="1" thickBot="1" x14ac:dyDescent="0.3">
      <c r="A2" s="287"/>
      <c r="B2" s="289"/>
      <c r="C2" s="289"/>
      <c r="D2" s="289"/>
      <c r="E2" s="289"/>
      <c r="F2" s="86"/>
    </row>
    <row r="3" spans="1:6" ht="15.75" thickBot="1" x14ac:dyDescent="0.3">
      <c r="A3" s="21">
        <v>1</v>
      </c>
      <c r="B3" s="3">
        <v>2</v>
      </c>
      <c r="C3" s="3">
        <v>3</v>
      </c>
      <c r="D3" s="1">
        <v>4</v>
      </c>
      <c r="E3" s="3">
        <v>5</v>
      </c>
      <c r="F3" s="86"/>
    </row>
    <row r="4" spans="1:6" ht="27" x14ac:dyDescent="0.25">
      <c r="A4" s="215" t="s">
        <v>167</v>
      </c>
      <c r="B4" s="216"/>
      <c r="C4" s="96"/>
      <c r="D4" s="20"/>
      <c r="E4" s="106"/>
      <c r="F4" s="88"/>
    </row>
    <row r="5" spans="1:6" x14ac:dyDescent="0.25">
      <c r="A5" s="217" t="s">
        <v>168</v>
      </c>
      <c r="B5" s="218"/>
      <c r="C5" s="201">
        <f>C6+C17</f>
        <v>0</v>
      </c>
      <c r="D5" s="201">
        <f>D6+D17</f>
        <v>359109</v>
      </c>
      <c r="E5" s="202" t="str">
        <f>IF(OR(ISBLANK(C5),C5=0),"",D5/C5)</f>
        <v/>
      </c>
      <c r="F5" s="90"/>
    </row>
    <row r="6" spans="1:6" x14ac:dyDescent="0.25">
      <c r="A6" s="219" t="s">
        <v>169</v>
      </c>
      <c r="B6" s="220">
        <v>7</v>
      </c>
      <c r="C6" s="203">
        <f>C7+C11+C14+C15+C16+C18</f>
        <v>0</v>
      </c>
      <c r="D6" s="203">
        <f>D7+D11+D14+D15+D16+D18</f>
        <v>359109</v>
      </c>
      <c r="E6" s="204" t="str">
        <f t="shared" ref="E6:E45" si="0">IF(OR(ISBLANK(C6),C6=0),"",D6/C6)</f>
        <v/>
      </c>
      <c r="F6" s="91"/>
    </row>
    <row r="7" spans="1:6" x14ac:dyDescent="0.25">
      <c r="A7" s="221" t="s">
        <v>170</v>
      </c>
      <c r="B7" s="222">
        <v>71</v>
      </c>
      <c r="C7" s="205">
        <f>SUM(C8:C10)</f>
        <v>0</v>
      </c>
      <c r="D7" s="205">
        <f>SUM(D8:D10)</f>
        <v>139728</v>
      </c>
      <c r="E7" s="206" t="str">
        <f t="shared" si="0"/>
        <v/>
      </c>
      <c r="F7" s="91"/>
    </row>
    <row r="8" spans="1:6" x14ac:dyDescent="0.25">
      <c r="A8" s="223" t="s">
        <v>171</v>
      </c>
      <c r="B8" s="224">
        <v>711</v>
      </c>
      <c r="C8" s="207"/>
      <c r="D8" s="207">
        <v>93059</v>
      </c>
      <c r="E8" s="211" t="str">
        <f t="shared" si="0"/>
        <v/>
      </c>
      <c r="F8" s="91"/>
    </row>
    <row r="9" spans="1:6" x14ac:dyDescent="0.25">
      <c r="A9" s="223" t="s">
        <v>172</v>
      </c>
      <c r="B9" s="224">
        <v>714</v>
      </c>
      <c r="C9" s="207"/>
      <c r="D9" s="207"/>
      <c r="E9" s="211" t="str">
        <f t="shared" si="0"/>
        <v/>
      </c>
      <c r="F9" s="91"/>
    </row>
    <row r="10" spans="1:6" x14ac:dyDescent="0.25">
      <c r="A10" s="223" t="s">
        <v>173</v>
      </c>
      <c r="B10" s="224" t="s">
        <v>174</v>
      </c>
      <c r="C10" s="207"/>
      <c r="D10" s="207">
        <v>46669</v>
      </c>
      <c r="E10" s="211" t="str">
        <f t="shared" si="0"/>
        <v/>
      </c>
      <c r="F10" s="91"/>
    </row>
    <row r="11" spans="1:6" x14ac:dyDescent="0.25">
      <c r="A11" s="221" t="s">
        <v>175</v>
      </c>
      <c r="B11" s="222">
        <v>74</v>
      </c>
      <c r="C11" s="130">
        <f>SUM(C12:C13)</f>
        <v>0</v>
      </c>
      <c r="D11" s="130">
        <f>SUM(D12:D13)</f>
        <v>7076</v>
      </c>
      <c r="E11" s="206" t="str">
        <f t="shared" si="0"/>
        <v/>
      </c>
      <c r="F11" s="91"/>
    </row>
    <row r="12" spans="1:6" x14ac:dyDescent="0.25">
      <c r="A12" s="223" t="s">
        <v>176</v>
      </c>
      <c r="B12" s="224">
        <v>7411</v>
      </c>
      <c r="C12" s="207"/>
      <c r="D12" s="207">
        <v>353</v>
      </c>
      <c r="E12" s="211" t="str">
        <f t="shared" si="0"/>
        <v/>
      </c>
      <c r="F12" s="91"/>
    </row>
    <row r="13" spans="1:6" ht="27" x14ac:dyDescent="0.25">
      <c r="A13" s="223" t="s">
        <v>177</v>
      </c>
      <c r="B13" s="224">
        <v>7415</v>
      </c>
      <c r="C13" s="207"/>
      <c r="D13" s="207">
        <v>6723</v>
      </c>
      <c r="E13" s="211" t="str">
        <f t="shared" si="0"/>
        <v/>
      </c>
      <c r="F13" s="91"/>
    </row>
    <row r="14" spans="1:6" ht="27" x14ac:dyDescent="0.25">
      <c r="A14" s="223" t="s">
        <v>178</v>
      </c>
      <c r="B14" s="224">
        <v>772</v>
      </c>
      <c r="C14" s="207"/>
      <c r="D14" s="207">
        <v>299</v>
      </c>
      <c r="E14" s="211" t="str">
        <f t="shared" si="0"/>
        <v/>
      </c>
      <c r="F14" s="91"/>
    </row>
    <row r="15" spans="1:6" x14ac:dyDescent="0.25">
      <c r="A15" s="223" t="s">
        <v>179</v>
      </c>
      <c r="B15" s="224" t="s">
        <v>180</v>
      </c>
      <c r="C15" s="207"/>
      <c r="D15" s="207"/>
      <c r="E15" s="211" t="str">
        <f t="shared" si="0"/>
        <v/>
      </c>
      <c r="F15" s="91"/>
    </row>
    <row r="16" spans="1:6" x14ac:dyDescent="0.25">
      <c r="A16" s="223" t="s">
        <v>181</v>
      </c>
      <c r="B16" s="224">
        <v>733</v>
      </c>
      <c r="C16" s="207"/>
      <c r="D16" s="207">
        <v>212006</v>
      </c>
      <c r="E16" s="211" t="str">
        <f t="shared" si="0"/>
        <v/>
      </c>
      <c r="F16" s="91"/>
    </row>
    <row r="17" spans="1:6" x14ac:dyDescent="0.25">
      <c r="A17" s="225" t="s">
        <v>182</v>
      </c>
      <c r="B17" s="226">
        <v>8</v>
      </c>
      <c r="C17" s="208"/>
      <c r="D17" s="208"/>
      <c r="E17" s="212" t="str">
        <f t="shared" si="0"/>
        <v/>
      </c>
      <c r="F17" s="90"/>
    </row>
    <row r="18" spans="1:6" x14ac:dyDescent="0.25">
      <c r="A18" s="225" t="s">
        <v>60</v>
      </c>
      <c r="B18" s="226"/>
      <c r="C18" s="208"/>
      <c r="D18" s="208"/>
      <c r="E18" s="212" t="str">
        <f t="shared" si="0"/>
        <v/>
      </c>
      <c r="F18" s="90"/>
    </row>
    <row r="19" spans="1:6" x14ac:dyDescent="0.25">
      <c r="A19" s="217" t="s">
        <v>183</v>
      </c>
      <c r="B19" s="218"/>
      <c r="C19" s="172">
        <f>C20+C29</f>
        <v>0</v>
      </c>
      <c r="D19" s="172">
        <f>D20+D29</f>
        <v>364828</v>
      </c>
      <c r="E19" s="109" t="str">
        <f t="shared" si="0"/>
        <v/>
      </c>
      <c r="F19" s="90"/>
    </row>
    <row r="20" spans="1:6" x14ac:dyDescent="0.25">
      <c r="A20" s="219" t="s">
        <v>184</v>
      </c>
      <c r="B20" s="227">
        <v>4</v>
      </c>
      <c r="C20" s="137">
        <f>SUM(C21:C28)</f>
        <v>0</v>
      </c>
      <c r="D20" s="137">
        <f>SUM(D21:D28)</f>
        <v>340595</v>
      </c>
      <c r="E20" s="191" t="str">
        <f t="shared" si="0"/>
        <v/>
      </c>
      <c r="F20" s="91"/>
    </row>
    <row r="21" spans="1:6" x14ac:dyDescent="0.25">
      <c r="A21" s="223" t="s">
        <v>185</v>
      </c>
      <c r="B21" s="224">
        <v>41</v>
      </c>
      <c r="C21" s="207"/>
      <c r="D21" s="207">
        <v>96712</v>
      </c>
      <c r="E21" s="193" t="str">
        <f t="shared" si="0"/>
        <v/>
      </c>
      <c r="F21" s="91"/>
    </row>
    <row r="22" spans="1:6" x14ac:dyDescent="0.25">
      <c r="A22" s="223" t="s">
        <v>186</v>
      </c>
      <c r="B22" s="224">
        <v>42</v>
      </c>
      <c r="C22" s="207"/>
      <c r="D22" s="207">
        <v>134971</v>
      </c>
      <c r="E22" s="193" t="str">
        <f t="shared" si="0"/>
        <v/>
      </c>
      <c r="F22" s="91"/>
    </row>
    <row r="23" spans="1:6" x14ac:dyDescent="0.25">
      <c r="A23" s="223" t="s">
        <v>187</v>
      </c>
      <c r="B23" s="224">
        <v>44</v>
      </c>
      <c r="C23" s="207"/>
      <c r="D23" s="207">
        <v>696</v>
      </c>
      <c r="E23" s="193" t="str">
        <f t="shared" si="0"/>
        <v/>
      </c>
      <c r="F23" s="91"/>
    </row>
    <row r="24" spans="1:6" x14ac:dyDescent="0.25">
      <c r="A24" s="223" t="s">
        <v>188</v>
      </c>
      <c r="B24" s="224">
        <v>45</v>
      </c>
      <c r="C24" s="207"/>
      <c r="D24" s="207">
        <v>17411</v>
      </c>
      <c r="E24" s="193" t="str">
        <f t="shared" si="0"/>
        <v/>
      </c>
      <c r="F24" s="91"/>
    </row>
    <row r="25" spans="1:6" x14ac:dyDescent="0.25">
      <c r="A25" s="223" t="s">
        <v>189</v>
      </c>
      <c r="B25" s="224">
        <v>47</v>
      </c>
      <c r="C25" s="207"/>
      <c r="D25" s="207">
        <v>29472</v>
      </c>
      <c r="E25" s="193" t="str">
        <f t="shared" si="0"/>
        <v/>
      </c>
      <c r="F25" s="91"/>
    </row>
    <row r="26" spans="1:6" x14ac:dyDescent="0.25">
      <c r="A26" s="223" t="s">
        <v>190</v>
      </c>
      <c r="B26" s="224" t="s">
        <v>191</v>
      </c>
      <c r="C26" s="207"/>
      <c r="D26" s="207">
        <f>19499</f>
        <v>19499</v>
      </c>
      <c r="E26" s="193" t="str">
        <f t="shared" si="0"/>
        <v/>
      </c>
      <c r="F26" s="91"/>
    </row>
    <row r="27" spans="1:6" x14ac:dyDescent="0.25">
      <c r="A27" s="223" t="s">
        <v>192</v>
      </c>
      <c r="B27" s="228" t="s">
        <v>193</v>
      </c>
      <c r="C27" s="207"/>
      <c r="D27" s="207">
        <f>27982+11556</f>
        <v>39538</v>
      </c>
      <c r="E27" s="193" t="str">
        <f t="shared" si="0"/>
        <v/>
      </c>
      <c r="F27" s="91"/>
    </row>
    <row r="28" spans="1:6" x14ac:dyDescent="0.25">
      <c r="A28" s="223" t="s">
        <v>194</v>
      </c>
      <c r="B28" s="228" t="s">
        <v>195</v>
      </c>
      <c r="C28" s="207"/>
      <c r="D28" s="207">
        <f>1016+1280</f>
        <v>2296</v>
      </c>
      <c r="E28" s="193" t="str">
        <f t="shared" si="0"/>
        <v/>
      </c>
      <c r="F28" s="91"/>
    </row>
    <row r="29" spans="1:6" x14ac:dyDescent="0.25">
      <c r="A29" s="225" t="s">
        <v>196</v>
      </c>
      <c r="B29" s="224">
        <v>5</v>
      </c>
      <c r="C29" s="207"/>
      <c r="D29" s="207">
        <v>24233</v>
      </c>
      <c r="E29" s="193" t="str">
        <f t="shared" si="0"/>
        <v/>
      </c>
      <c r="F29" s="91"/>
    </row>
    <row r="30" spans="1:6" x14ac:dyDescent="0.25">
      <c r="A30" s="217" t="s">
        <v>197</v>
      </c>
      <c r="B30" s="229" t="s">
        <v>198</v>
      </c>
      <c r="C30" s="173">
        <f>C5-C19</f>
        <v>0</v>
      </c>
      <c r="D30" s="173">
        <f>D5-D19</f>
        <v>-5719</v>
      </c>
      <c r="E30" s="109" t="str">
        <f t="shared" si="0"/>
        <v/>
      </c>
      <c r="F30" s="91"/>
    </row>
    <row r="31" spans="1:6" x14ac:dyDescent="0.25">
      <c r="A31" s="230" t="s">
        <v>199</v>
      </c>
      <c r="B31" s="224">
        <v>62</v>
      </c>
      <c r="C31" s="207"/>
      <c r="D31" s="207"/>
      <c r="E31" s="193" t="str">
        <f t="shared" si="0"/>
        <v/>
      </c>
      <c r="F31" s="91"/>
    </row>
    <row r="32" spans="1:6" x14ac:dyDescent="0.25">
      <c r="A32" s="231" t="s">
        <v>200</v>
      </c>
      <c r="B32" s="222">
        <v>61</v>
      </c>
      <c r="C32" s="130">
        <f>C33+C36</f>
        <v>0</v>
      </c>
      <c r="D32" s="130">
        <f>D33+D36</f>
        <v>3343</v>
      </c>
      <c r="E32" s="192" t="str">
        <f t="shared" si="0"/>
        <v/>
      </c>
      <c r="F32" s="91"/>
    </row>
    <row r="33" spans="1:6" x14ac:dyDescent="0.25">
      <c r="A33" s="232" t="s">
        <v>201</v>
      </c>
      <c r="B33" s="233">
        <v>611</v>
      </c>
      <c r="C33" s="74">
        <f>SUM(C34:C35)</f>
        <v>0</v>
      </c>
      <c r="D33" s="74">
        <f>SUM(D34:D35)</f>
        <v>3343</v>
      </c>
      <c r="E33" s="194" t="str">
        <f t="shared" si="0"/>
        <v/>
      </c>
      <c r="F33" s="91"/>
    </row>
    <row r="34" spans="1:6" ht="27" x14ac:dyDescent="0.25">
      <c r="A34" s="223" t="s">
        <v>202</v>
      </c>
      <c r="B34" s="224" t="s">
        <v>203</v>
      </c>
      <c r="C34" s="207"/>
      <c r="D34" s="207">
        <v>3343</v>
      </c>
      <c r="E34" s="193" t="str">
        <f t="shared" si="0"/>
        <v/>
      </c>
      <c r="F34" s="91"/>
    </row>
    <row r="35" spans="1:6" ht="40.5" x14ac:dyDescent="0.25">
      <c r="A35" s="223" t="s">
        <v>204</v>
      </c>
      <c r="B35" s="224" t="s">
        <v>205</v>
      </c>
      <c r="C35" s="207"/>
      <c r="D35" s="207"/>
      <c r="E35" s="193" t="str">
        <f t="shared" si="0"/>
        <v/>
      </c>
      <c r="F35" s="91"/>
    </row>
    <row r="36" spans="1:6" x14ac:dyDescent="0.25">
      <c r="A36" s="223" t="s">
        <v>206</v>
      </c>
      <c r="B36" s="224">
        <v>612</v>
      </c>
      <c r="C36" s="207"/>
      <c r="D36" s="207"/>
      <c r="E36" s="193" t="str">
        <f t="shared" si="0"/>
        <v/>
      </c>
      <c r="F36" s="91"/>
    </row>
    <row r="37" spans="1:6" x14ac:dyDescent="0.25">
      <c r="A37" s="234" t="s">
        <v>207</v>
      </c>
      <c r="B37" s="229"/>
      <c r="C37" s="172">
        <f>C30-C31-C32</f>
        <v>0</v>
      </c>
      <c r="D37" s="172">
        <f>D30-D31-D32</f>
        <v>-9062</v>
      </c>
      <c r="E37" s="109" t="str">
        <f t="shared" si="0"/>
        <v/>
      </c>
      <c r="F37" s="90"/>
    </row>
    <row r="38" spans="1:6" x14ac:dyDescent="0.25">
      <c r="A38" s="225" t="s">
        <v>208</v>
      </c>
      <c r="B38" s="235"/>
      <c r="C38" s="209"/>
      <c r="D38" s="209"/>
      <c r="E38" s="193" t="str">
        <f t="shared" si="0"/>
        <v/>
      </c>
      <c r="F38" s="90"/>
    </row>
    <row r="39" spans="1:6" ht="19.5" customHeight="1" x14ac:dyDescent="0.25">
      <c r="A39" s="230" t="s">
        <v>209</v>
      </c>
      <c r="B39" s="224">
        <v>92</v>
      </c>
      <c r="C39" s="207"/>
      <c r="D39" s="207"/>
      <c r="E39" s="193" t="str">
        <f t="shared" si="0"/>
        <v/>
      </c>
      <c r="F39" s="91"/>
    </row>
    <row r="40" spans="1:6" x14ac:dyDescent="0.25">
      <c r="A40" s="231" t="s">
        <v>210</v>
      </c>
      <c r="B40" s="222">
        <v>91</v>
      </c>
      <c r="C40" s="130">
        <f>C41+C44</f>
        <v>0</v>
      </c>
      <c r="D40" s="130">
        <f>D41+D44</f>
        <v>0</v>
      </c>
      <c r="E40" s="192" t="str">
        <f t="shared" si="0"/>
        <v/>
      </c>
      <c r="F40" s="91"/>
    </row>
    <row r="41" spans="1:6" x14ac:dyDescent="0.25">
      <c r="A41" s="232" t="s">
        <v>211</v>
      </c>
      <c r="B41" s="233">
        <v>911</v>
      </c>
      <c r="C41" s="74">
        <f>SUM(C42:C43)</f>
        <v>0</v>
      </c>
      <c r="D41" s="74">
        <f>SUM(D42:D43)</f>
        <v>0</v>
      </c>
      <c r="E41" s="213" t="str">
        <f t="shared" si="0"/>
        <v/>
      </c>
      <c r="F41" s="91"/>
    </row>
    <row r="42" spans="1:6" ht="27" x14ac:dyDescent="0.25">
      <c r="A42" s="223" t="s">
        <v>212</v>
      </c>
      <c r="B42" s="224" t="s">
        <v>213</v>
      </c>
      <c r="C42" s="207"/>
      <c r="D42" s="207"/>
      <c r="E42" s="214" t="str">
        <f t="shared" si="0"/>
        <v/>
      </c>
      <c r="F42" s="91"/>
    </row>
    <row r="43" spans="1:6" ht="40.5" x14ac:dyDescent="0.25">
      <c r="A43" s="223" t="s">
        <v>214</v>
      </c>
      <c r="B43" s="224" t="s">
        <v>215</v>
      </c>
      <c r="C43" s="207"/>
      <c r="D43" s="207"/>
      <c r="E43" s="214" t="str">
        <f t="shared" si="0"/>
        <v/>
      </c>
      <c r="F43" s="91"/>
    </row>
    <row r="44" spans="1:6" x14ac:dyDescent="0.25">
      <c r="A44" s="223" t="s">
        <v>216</v>
      </c>
      <c r="B44" s="224">
        <v>912</v>
      </c>
      <c r="C44" s="207"/>
      <c r="D44" s="207"/>
      <c r="E44" s="214" t="str">
        <f t="shared" si="0"/>
        <v/>
      </c>
      <c r="F44" s="91"/>
    </row>
    <row r="45" spans="1:6" x14ac:dyDescent="0.25">
      <c r="A45" s="217" t="s">
        <v>217</v>
      </c>
      <c r="B45" s="229"/>
      <c r="C45" s="210">
        <f>C31+C32</f>
        <v>0</v>
      </c>
      <c r="D45" s="210">
        <f>D31+D32</f>
        <v>3343</v>
      </c>
      <c r="E45" s="202" t="str">
        <f t="shared" si="0"/>
        <v/>
      </c>
      <c r="F45" s="90"/>
    </row>
    <row r="46" spans="1:6" x14ac:dyDescent="0.25">
      <c r="A46" s="94"/>
      <c r="B46" s="174"/>
      <c r="C46" s="94"/>
      <c r="D46" s="94"/>
      <c r="E46" s="94"/>
    </row>
    <row r="47" spans="1:6" x14ac:dyDescent="0.25">
      <c r="A47" s="94"/>
      <c r="B47" s="94"/>
      <c r="C47" s="94"/>
      <c r="D47" s="94"/>
      <c r="E47" s="94"/>
    </row>
  </sheetData>
  <sheetProtection password="CA05" sheet="1"/>
  <mergeCells count="5">
    <mergeCell ref="A1:A2"/>
    <mergeCell ref="B1:B2"/>
    <mergeCell ref="C1:C2"/>
    <mergeCell ref="D1:D2"/>
    <mergeCell ref="E1: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election activeCell="F7" sqref="F7"/>
    </sheetView>
  </sheetViews>
  <sheetFormatPr defaultRowHeight="15" x14ac:dyDescent="0.25"/>
  <cols>
    <col min="1" max="1" width="15.140625" customWidth="1"/>
    <col min="2" max="2" width="44.85546875" customWidth="1"/>
    <col min="3" max="3" width="15.140625" customWidth="1"/>
    <col min="4" max="4" width="14.140625" customWidth="1"/>
    <col min="5" max="5" width="12" customWidth="1"/>
  </cols>
  <sheetData>
    <row r="1" spans="1:6" ht="45.75" customHeight="1" thickBot="1" x14ac:dyDescent="0.3">
      <c r="A1" s="3" t="s">
        <v>260</v>
      </c>
      <c r="B1" s="185" t="s">
        <v>258</v>
      </c>
      <c r="C1" s="99" t="s">
        <v>259</v>
      </c>
      <c r="D1" s="100" t="s">
        <v>302</v>
      </c>
      <c r="E1" s="3" t="s">
        <v>330</v>
      </c>
      <c r="F1" s="99" t="s">
        <v>7</v>
      </c>
    </row>
    <row r="2" spans="1:6" ht="15.75" thickBot="1" x14ac:dyDescent="0.3">
      <c r="A2" s="98">
        <v>1</v>
      </c>
      <c r="B2" s="184">
        <v>2</v>
      </c>
      <c r="C2" s="98">
        <v>3</v>
      </c>
      <c r="D2" s="98">
        <v>4</v>
      </c>
      <c r="E2" s="98">
        <v>5</v>
      </c>
      <c r="F2" s="98">
        <v>6</v>
      </c>
    </row>
    <row r="3" spans="1:6" ht="20.25" customHeight="1" x14ac:dyDescent="0.25">
      <c r="A3" s="102">
        <v>711</v>
      </c>
      <c r="B3" s="180" t="s">
        <v>218</v>
      </c>
      <c r="C3" s="102">
        <f>SUM(C4:C9)</f>
        <v>93317</v>
      </c>
      <c r="D3" s="102">
        <f>SUM(D4:D9)</f>
        <v>5555</v>
      </c>
      <c r="E3" s="103">
        <f>IF(OR(ISBLANK(C3),C3=0),"",D3/C3)</f>
        <v>5.9528274590910549E-2</v>
      </c>
      <c r="F3" s="102">
        <f>D3-C3</f>
        <v>-87762</v>
      </c>
    </row>
    <row r="4" spans="1:6" ht="15.75" customHeight="1" x14ac:dyDescent="0.25">
      <c r="A4" s="95">
        <v>711110</v>
      </c>
      <c r="B4" s="181" t="s">
        <v>219</v>
      </c>
      <c r="C4" s="236">
        <v>73359</v>
      </c>
      <c r="D4" s="236">
        <v>5555</v>
      </c>
      <c r="E4" s="107">
        <f t="shared" ref="E4:E47" si="0">IF(OR(ISBLANK(C4),C4=0),"",D4/C4)</f>
        <v>7.5723496776128357E-2</v>
      </c>
      <c r="F4" s="106">
        <f t="shared" ref="F4:F47" si="1">D4-C4</f>
        <v>-67804</v>
      </c>
    </row>
    <row r="5" spans="1:6" ht="16.5" customHeight="1" x14ac:dyDescent="0.25">
      <c r="A5" s="95">
        <v>711120</v>
      </c>
      <c r="B5" s="181" t="s">
        <v>220</v>
      </c>
      <c r="C5" s="236">
        <v>10173</v>
      </c>
      <c r="D5" s="236"/>
      <c r="E5" s="107">
        <f t="shared" si="0"/>
        <v>0</v>
      </c>
      <c r="F5" s="106">
        <f t="shared" si="1"/>
        <v>-10173</v>
      </c>
    </row>
    <row r="6" spans="1:6" ht="16.5" customHeight="1" x14ac:dyDescent="0.25">
      <c r="A6" s="95">
        <v>711143</v>
      </c>
      <c r="B6" s="181" t="s">
        <v>221</v>
      </c>
      <c r="C6" s="236">
        <v>0</v>
      </c>
      <c r="D6" s="236"/>
      <c r="E6" s="107" t="str">
        <f t="shared" si="0"/>
        <v/>
      </c>
      <c r="F6" s="106">
        <f t="shared" si="1"/>
        <v>0</v>
      </c>
    </row>
    <row r="7" spans="1:6" ht="17.25" customHeight="1" x14ac:dyDescent="0.25">
      <c r="A7" s="95">
        <v>711146</v>
      </c>
      <c r="B7" s="181" t="s">
        <v>222</v>
      </c>
      <c r="C7" s="236">
        <v>-36</v>
      </c>
      <c r="D7" s="236"/>
      <c r="E7" s="107">
        <f t="shared" si="0"/>
        <v>0</v>
      </c>
      <c r="F7" s="106">
        <f t="shared" si="1"/>
        <v>36</v>
      </c>
    </row>
    <row r="8" spans="1:6" ht="16.5" customHeight="1" x14ac:dyDescent="0.25">
      <c r="A8" s="95">
        <v>711147</v>
      </c>
      <c r="B8" s="181" t="s">
        <v>223</v>
      </c>
      <c r="C8" s="236">
        <v>72</v>
      </c>
      <c r="D8" s="236"/>
      <c r="E8" s="107">
        <f t="shared" si="0"/>
        <v>0</v>
      </c>
      <c r="F8" s="106">
        <f t="shared" si="1"/>
        <v>-72</v>
      </c>
    </row>
    <row r="9" spans="1:6" ht="15.75" customHeight="1" x14ac:dyDescent="0.25">
      <c r="A9" s="95">
        <v>711190</v>
      </c>
      <c r="B9" s="181" t="s">
        <v>224</v>
      </c>
      <c r="C9" s="236">
        <v>9749</v>
      </c>
      <c r="D9" s="236"/>
      <c r="E9" s="107">
        <f t="shared" si="0"/>
        <v>0</v>
      </c>
      <c r="F9" s="106">
        <f t="shared" si="1"/>
        <v>-9749</v>
      </c>
    </row>
    <row r="10" spans="1:6" ht="15.75" customHeight="1" x14ac:dyDescent="0.25">
      <c r="A10" s="104">
        <v>713</v>
      </c>
      <c r="B10" s="182" t="s">
        <v>225</v>
      </c>
      <c r="C10" s="104">
        <f>SUM(C11:C13)</f>
        <v>31655</v>
      </c>
      <c r="D10" s="104">
        <f>SUM(D11:D13)</f>
        <v>0</v>
      </c>
      <c r="E10" s="103">
        <f t="shared" si="0"/>
        <v>0</v>
      </c>
      <c r="F10" s="102">
        <f t="shared" si="1"/>
        <v>-31655</v>
      </c>
    </row>
    <row r="11" spans="1:6" ht="15.75" customHeight="1" x14ac:dyDescent="0.25">
      <c r="A11" s="95">
        <v>713120</v>
      </c>
      <c r="B11" s="181" t="s">
        <v>226</v>
      </c>
      <c r="C11" s="236">
        <v>26997</v>
      </c>
      <c r="D11" s="236"/>
      <c r="E11" s="107">
        <f t="shared" si="0"/>
        <v>0</v>
      </c>
      <c r="F11" s="106">
        <f t="shared" si="1"/>
        <v>-26997</v>
      </c>
    </row>
    <row r="12" spans="1:6" x14ac:dyDescent="0.25">
      <c r="A12" s="95">
        <v>713310</v>
      </c>
      <c r="B12" s="181" t="s">
        <v>227</v>
      </c>
      <c r="C12" s="236">
        <v>251</v>
      </c>
      <c r="D12" s="236"/>
      <c r="E12" s="107">
        <f t="shared" si="0"/>
        <v>0</v>
      </c>
      <c r="F12" s="106">
        <f t="shared" si="1"/>
        <v>-251</v>
      </c>
    </row>
    <row r="13" spans="1:6" ht="15" customHeight="1" x14ac:dyDescent="0.25">
      <c r="A13" s="95">
        <v>713420</v>
      </c>
      <c r="B13" s="181" t="s">
        <v>228</v>
      </c>
      <c r="C13" s="236">
        <v>4407</v>
      </c>
      <c r="D13" s="236"/>
      <c r="E13" s="107">
        <f t="shared" si="0"/>
        <v>0</v>
      </c>
      <c r="F13" s="106">
        <f t="shared" si="1"/>
        <v>-4407</v>
      </c>
    </row>
    <row r="14" spans="1:6" x14ac:dyDescent="0.25">
      <c r="A14" s="104">
        <v>714</v>
      </c>
      <c r="B14" s="182" t="s">
        <v>229</v>
      </c>
      <c r="C14" s="104">
        <f>SUM(C15:C20)</f>
        <v>10424</v>
      </c>
      <c r="D14" s="104">
        <f>SUM(D15:D20)</f>
        <v>0</v>
      </c>
      <c r="E14" s="103">
        <f t="shared" si="0"/>
        <v>0</v>
      </c>
      <c r="F14" s="102">
        <f t="shared" si="1"/>
        <v>-10424</v>
      </c>
    </row>
    <row r="15" spans="1:6" ht="15" customHeight="1" x14ac:dyDescent="0.25">
      <c r="A15" s="95">
        <v>714440</v>
      </c>
      <c r="B15" s="181" t="s">
        <v>230</v>
      </c>
      <c r="C15" s="236">
        <v>0</v>
      </c>
      <c r="D15" s="236"/>
      <c r="E15" s="107" t="str">
        <f t="shared" si="0"/>
        <v/>
      </c>
      <c r="F15" s="106">
        <f t="shared" si="1"/>
        <v>0</v>
      </c>
    </row>
    <row r="16" spans="1:6" ht="15" customHeight="1" x14ac:dyDescent="0.25">
      <c r="A16" s="95">
        <v>714513</v>
      </c>
      <c r="B16" s="181" t="s">
        <v>231</v>
      </c>
      <c r="C16" s="236">
        <v>7986</v>
      </c>
      <c r="D16" s="236"/>
      <c r="E16" s="107">
        <f t="shared" si="0"/>
        <v>0</v>
      </c>
      <c r="F16" s="106">
        <f t="shared" si="1"/>
        <v>-7986</v>
      </c>
    </row>
    <row r="17" spans="1:6" ht="27" customHeight="1" x14ac:dyDescent="0.25">
      <c r="A17" s="95">
        <v>714514</v>
      </c>
      <c r="B17" s="181" t="s">
        <v>232</v>
      </c>
      <c r="C17" s="236">
        <v>2</v>
      </c>
      <c r="D17" s="236"/>
      <c r="E17" s="107">
        <f t="shared" si="0"/>
        <v>0</v>
      </c>
      <c r="F17" s="106">
        <f t="shared" si="1"/>
        <v>-2</v>
      </c>
    </row>
    <row r="18" spans="1:6" x14ac:dyDescent="0.25">
      <c r="A18" s="95">
        <v>714552</v>
      </c>
      <c r="B18" s="181" t="s">
        <v>233</v>
      </c>
      <c r="C18" s="236">
        <v>0</v>
      </c>
      <c r="D18" s="236"/>
      <c r="E18" s="107" t="str">
        <f>IF(OR(ISBLANK(C18),C18=0),"",D18/C18)</f>
        <v/>
      </c>
      <c r="F18" s="106">
        <f t="shared" si="1"/>
        <v>0</v>
      </c>
    </row>
    <row r="19" spans="1:6" ht="25.5" customHeight="1" x14ac:dyDescent="0.25">
      <c r="A19" s="95">
        <v>714562</v>
      </c>
      <c r="B19" s="181" t="s">
        <v>234</v>
      </c>
      <c r="C19" s="236">
        <v>2436</v>
      </c>
      <c r="D19" s="236"/>
      <c r="E19" s="107">
        <f t="shared" si="0"/>
        <v>0</v>
      </c>
      <c r="F19" s="106">
        <f>D19-C19</f>
        <v>-2436</v>
      </c>
    </row>
    <row r="20" spans="1:6" ht="15" customHeight="1" x14ac:dyDescent="0.25">
      <c r="A20" s="95">
        <v>714570</v>
      </c>
      <c r="B20" s="181" t="s">
        <v>235</v>
      </c>
      <c r="C20" s="236"/>
      <c r="D20" s="236"/>
      <c r="E20" s="107" t="str">
        <f t="shared" si="0"/>
        <v/>
      </c>
      <c r="F20" s="106">
        <f t="shared" si="1"/>
        <v>0</v>
      </c>
    </row>
    <row r="21" spans="1:6" x14ac:dyDescent="0.25">
      <c r="A21" s="104">
        <v>716</v>
      </c>
      <c r="B21" s="182" t="s">
        <v>236</v>
      </c>
      <c r="C21" s="104">
        <f>C22</f>
        <v>0</v>
      </c>
      <c r="D21" s="104">
        <f>D22</f>
        <v>0</v>
      </c>
      <c r="E21" s="103" t="str">
        <f t="shared" si="0"/>
        <v/>
      </c>
      <c r="F21" s="102">
        <f t="shared" si="1"/>
        <v>0</v>
      </c>
    </row>
    <row r="22" spans="1:6" ht="26.25" customHeight="1" x14ac:dyDescent="0.25">
      <c r="A22" s="95">
        <v>716111</v>
      </c>
      <c r="B22" s="181" t="s">
        <v>261</v>
      </c>
      <c r="C22" s="237"/>
      <c r="D22" s="237"/>
      <c r="E22" s="107" t="str">
        <f t="shared" si="0"/>
        <v/>
      </c>
      <c r="F22" s="106">
        <f t="shared" si="1"/>
        <v>0</v>
      </c>
    </row>
    <row r="23" spans="1:6" x14ac:dyDescent="0.25">
      <c r="A23" s="104">
        <v>730</v>
      </c>
      <c r="B23" s="182" t="s">
        <v>237</v>
      </c>
      <c r="C23" s="104">
        <f>SUM(C24:C25)</f>
        <v>0</v>
      </c>
      <c r="D23" s="104">
        <f>SUM(D24:D25)</f>
        <v>0</v>
      </c>
      <c r="E23" s="103" t="str">
        <f t="shared" si="0"/>
        <v/>
      </c>
      <c r="F23" s="102">
        <f t="shared" si="1"/>
        <v>0</v>
      </c>
    </row>
    <row r="24" spans="1:6" x14ac:dyDescent="0.25">
      <c r="A24" s="95">
        <v>731000</v>
      </c>
      <c r="B24" s="181" t="s">
        <v>238</v>
      </c>
      <c r="C24" s="236"/>
      <c r="D24" s="236"/>
      <c r="E24" s="107" t="str">
        <f t="shared" si="0"/>
        <v/>
      </c>
      <c r="F24" s="106">
        <f t="shared" si="1"/>
        <v>0</v>
      </c>
    </row>
    <row r="25" spans="1:6" ht="15" customHeight="1" x14ac:dyDescent="0.25">
      <c r="A25" s="95">
        <v>732000</v>
      </c>
      <c r="B25" s="181" t="s">
        <v>45</v>
      </c>
      <c r="C25" s="236"/>
      <c r="D25" s="236"/>
      <c r="E25" s="107" t="str">
        <f t="shared" si="0"/>
        <v/>
      </c>
      <c r="F25" s="106">
        <f t="shared" si="1"/>
        <v>0</v>
      </c>
    </row>
    <row r="26" spans="1:6" ht="15" customHeight="1" x14ac:dyDescent="0.25">
      <c r="A26" s="104">
        <v>733</v>
      </c>
      <c r="B26" s="182" t="s">
        <v>239</v>
      </c>
      <c r="C26" s="104">
        <f>C27</f>
        <v>0</v>
      </c>
      <c r="D26" s="104">
        <f>D27</f>
        <v>0</v>
      </c>
      <c r="E26" s="103" t="str">
        <f t="shared" si="0"/>
        <v/>
      </c>
      <c r="F26" s="102">
        <f t="shared" si="1"/>
        <v>0</v>
      </c>
    </row>
    <row r="27" spans="1:6" ht="27.75" customHeight="1" x14ac:dyDescent="0.25">
      <c r="A27" s="95">
        <v>733150</v>
      </c>
      <c r="B27" s="181" t="s">
        <v>240</v>
      </c>
      <c r="C27" s="236"/>
      <c r="D27" s="236"/>
      <c r="E27" s="107" t="str">
        <f t="shared" si="0"/>
        <v/>
      </c>
      <c r="F27" s="106">
        <f t="shared" si="1"/>
        <v>0</v>
      </c>
    </row>
    <row r="28" spans="1:6" x14ac:dyDescent="0.25">
      <c r="A28" s="104">
        <v>741</v>
      </c>
      <c r="B28" s="182" t="s">
        <v>241</v>
      </c>
      <c r="C28" s="104">
        <f>SUM(C29:C31)</f>
        <v>0</v>
      </c>
      <c r="D28" s="104">
        <f>SUM(D29:D31)</f>
        <v>0</v>
      </c>
      <c r="E28" s="103" t="str">
        <f t="shared" si="0"/>
        <v/>
      </c>
      <c r="F28" s="102">
        <f t="shared" si="1"/>
        <v>0</v>
      </c>
    </row>
    <row r="29" spans="1:6" ht="27.75" customHeight="1" x14ac:dyDescent="0.25">
      <c r="A29" s="95">
        <v>741150</v>
      </c>
      <c r="B29" s="181" t="s">
        <v>242</v>
      </c>
      <c r="C29" s="236"/>
      <c r="D29" s="236"/>
      <c r="E29" s="107" t="str">
        <f t="shared" si="0"/>
        <v/>
      </c>
      <c r="F29" s="106">
        <f t="shared" si="1"/>
        <v>0</v>
      </c>
    </row>
    <row r="30" spans="1:6" ht="15" customHeight="1" x14ac:dyDescent="0.25">
      <c r="A30" s="95">
        <v>741510</v>
      </c>
      <c r="B30" s="181" t="s">
        <v>243</v>
      </c>
      <c r="C30" s="236"/>
      <c r="D30" s="236"/>
      <c r="E30" s="107" t="str">
        <f>IF(OR(ISBLANK(C30),C30=0),"",D30/C30)</f>
        <v/>
      </c>
      <c r="F30" s="106">
        <f t="shared" si="1"/>
        <v>0</v>
      </c>
    </row>
    <row r="31" spans="1:6" ht="15" customHeight="1" x14ac:dyDescent="0.25">
      <c r="A31" s="95">
        <v>741534</v>
      </c>
      <c r="B31" s="181" t="s">
        <v>244</v>
      </c>
      <c r="C31" s="236"/>
      <c r="D31" s="236"/>
      <c r="E31" s="107" t="str">
        <f t="shared" si="0"/>
        <v/>
      </c>
      <c r="F31" s="106">
        <f t="shared" si="1"/>
        <v>0</v>
      </c>
    </row>
    <row r="32" spans="1:6" ht="15" customHeight="1" x14ac:dyDescent="0.25">
      <c r="A32" s="104">
        <v>742</v>
      </c>
      <c r="B32" s="182" t="s">
        <v>245</v>
      </c>
      <c r="C32" s="104">
        <f>SUM(C33:C36)</f>
        <v>0</v>
      </c>
      <c r="D32" s="104">
        <f>SUM(D33:D36)</f>
        <v>0</v>
      </c>
      <c r="E32" s="103" t="str">
        <f t="shared" si="0"/>
        <v/>
      </c>
      <c r="F32" s="102">
        <f t="shared" si="1"/>
        <v>0</v>
      </c>
    </row>
    <row r="33" spans="1:6" ht="27" customHeight="1" x14ac:dyDescent="0.25">
      <c r="A33" s="95">
        <v>742152</v>
      </c>
      <c r="B33" s="181" t="s">
        <v>246</v>
      </c>
      <c r="C33" s="236"/>
      <c r="D33" s="236"/>
      <c r="E33" s="107" t="str">
        <f t="shared" si="0"/>
        <v/>
      </c>
      <c r="F33" s="106">
        <f t="shared" si="1"/>
        <v>0</v>
      </c>
    </row>
    <row r="34" spans="1:6" ht="15" customHeight="1" x14ac:dyDescent="0.25">
      <c r="A34" s="95">
        <v>742251</v>
      </c>
      <c r="B34" s="181" t="s">
        <v>247</v>
      </c>
      <c r="C34" s="236"/>
      <c r="D34" s="236"/>
      <c r="E34" s="107" t="str">
        <f t="shared" si="0"/>
        <v/>
      </c>
      <c r="F34" s="106">
        <f>D34-C34</f>
        <v>0</v>
      </c>
    </row>
    <row r="35" spans="1:6" ht="15" customHeight="1" x14ac:dyDescent="0.25">
      <c r="A35" s="95">
        <v>742253</v>
      </c>
      <c r="B35" s="181" t="s">
        <v>248</v>
      </c>
      <c r="C35" s="236"/>
      <c r="D35" s="236"/>
      <c r="E35" s="107" t="str">
        <f t="shared" si="0"/>
        <v/>
      </c>
      <c r="F35" s="106">
        <f t="shared" si="1"/>
        <v>0</v>
      </c>
    </row>
    <row r="36" spans="1:6" ht="27" customHeight="1" x14ac:dyDescent="0.25">
      <c r="A36" s="95">
        <v>742351</v>
      </c>
      <c r="B36" s="181" t="s">
        <v>249</v>
      </c>
      <c r="C36" s="236"/>
      <c r="D36" s="236"/>
      <c r="E36" s="107" t="str">
        <f t="shared" si="0"/>
        <v/>
      </c>
      <c r="F36" s="106">
        <f t="shared" si="1"/>
        <v>0</v>
      </c>
    </row>
    <row r="37" spans="1:6" ht="15" customHeight="1" x14ac:dyDescent="0.25">
      <c r="A37" s="104">
        <v>743</v>
      </c>
      <c r="B37" s="182" t="s">
        <v>250</v>
      </c>
      <c r="C37" s="104">
        <f>C38</f>
        <v>0</v>
      </c>
      <c r="D37" s="104">
        <f>D38</f>
        <v>0</v>
      </c>
      <c r="E37" s="103" t="str">
        <f t="shared" si="0"/>
        <v/>
      </c>
      <c r="F37" s="102">
        <f t="shared" si="1"/>
        <v>0</v>
      </c>
    </row>
    <row r="38" spans="1:6" ht="24.75" customHeight="1" x14ac:dyDescent="0.25">
      <c r="A38" s="95">
        <v>743351</v>
      </c>
      <c r="B38" s="181" t="s">
        <v>251</v>
      </c>
      <c r="C38" s="236"/>
      <c r="D38" s="236"/>
      <c r="E38" s="107" t="str">
        <f t="shared" si="0"/>
        <v/>
      </c>
      <c r="F38" s="106">
        <f t="shared" si="1"/>
        <v>0</v>
      </c>
    </row>
    <row r="39" spans="1:6" ht="15" customHeight="1" x14ac:dyDescent="0.25">
      <c r="A39" s="104">
        <v>745</v>
      </c>
      <c r="B39" s="182" t="s">
        <v>252</v>
      </c>
      <c r="C39" s="104">
        <f>C40</f>
        <v>0</v>
      </c>
      <c r="D39" s="104">
        <f>D40</f>
        <v>0</v>
      </c>
      <c r="E39" s="103" t="str">
        <f t="shared" si="0"/>
        <v/>
      </c>
      <c r="F39" s="102">
        <f t="shared" si="1"/>
        <v>0</v>
      </c>
    </row>
    <row r="40" spans="1:6" ht="24.75" customHeight="1" x14ac:dyDescent="0.25">
      <c r="A40" s="95">
        <v>745150</v>
      </c>
      <c r="B40" s="181" t="s">
        <v>262</v>
      </c>
      <c r="C40" s="236"/>
      <c r="D40" s="236"/>
      <c r="E40" s="107" t="str">
        <f t="shared" si="0"/>
        <v/>
      </c>
      <c r="F40" s="106">
        <f t="shared" si="1"/>
        <v>0</v>
      </c>
    </row>
    <row r="41" spans="1:6" ht="15" customHeight="1" x14ac:dyDescent="0.25">
      <c r="A41" s="104">
        <v>812</v>
      </c>
      <c r="B41" s="182" t="s">
        <v>253</v>
      </c>
      <c r="C41" s="104">
        <f>C42</f>
        <v>0</v>
      </c>
      <c r="D41" s="104">
        <f>D42</f>
        <v>0</v>
      </c>
      <c r="E41" s="103" t="str">
        <f t="shared" si="0"/>
        <v/>
      </c>
      <c r="F41" s="102">
        <f t="shared" si="1"/>
        <v>0</v>
      </c>
    </row>
    <row r="42" spans="1:6" ht="26.25" customHeight="1" x14ac:dyDescent="0.25">
      <c r="A42" s="95">
        <v>812151</v>
      </c>
      <c r="B42" s="181" t="s">
        <v>254</v>
      </c>
      <c r="C42" s="236"/>
      <c r="D42" s="236"/>
      <c r="E42" s="107" t="str">
        <f t="shared" si="0"/>
        <v/>
      </c>
      <c r="F42" s="106">
        <f t="shared" si="1"/>
        <v>0</v>
      </c>
    </row>
    <row r="43" spans="1:6" ht="15" customHeight="1" x14ac:dyDescent="0.25">
      <c r="A43" s="97"/>
      <c r="B43" s="183" t="s">
        <v>60</v>
      </c>
      <c r="C43" s="238"/>
      <c r="D43" s="238"/>
      <c r="E43" s="107" t="str">
        <f t="shared" si="0"/>
        <v/>
      </c>
      <c r="F43" s="106">
        <f t="shared" si="1"/>
        <v>0</v>
      </c>
    </row>
    <row r="44" spans="1:6" ht="15" customHeight="1" x14ac:dyDescent="0.25">
      <c r="A44" s="104">
        <v>742</v>
      </c>
      <c r="B44" s="182" t="s">
        <v>245</v>
      </c>
      <c r="C44" s="104">
        <f>SUM(C45:C46)</f>
        <v>0</v>
      </c>
      <c r="D44" s="104">
        <f>SUM(D45:D46)</f>
        <v>0</v>
      </c>
      <c r="E44" s="103" t="str">
        <f>IF(OR(ISBLANK(C44),C44=0),"",D44/C44)</f>
        <v/>
      </c>
      <c r="F44" s="102">
        <f>D44-C44</f>
        <v>0</v>
      </c>
    </row>
    <row r="45" spans="1:6" ht="24" customHeight="1" x14ac:dyDescent="0.25">
      <c r="A45" s="95">
        <v>742150</v>
      </c>
      <c r="B45" s="181" t="s">
        <v>255</v>
      </c>
      <c r="C45" s="236"/>
      <c r="D45" s="236"/>
      <c r="E45" s="107" t="str">
        <f t="shared" si="0"/>
        <v/>
      </c>
      <c r="F45" s="106">
        <f t="shared" si="1"/>
        <v>0</v>
      </c>
    </row>
    <row r="46" spans="1:6" ht="27.75" customHeight="1" x14ac:dyDescent="0.25">
      <c r="A46" s="95">
        <v>742372</v>
      </c>
      <c r="B46" s="181" t="s">
        <v>256</v>
      </c>
      <c r="C46" s="236"/>
      <c r="D46" s="236"/>
      <c r="E46" s="107" t="str">
        <f t="shared" si="0"/>
        <v/>
      </c>
      <c r="F46" s="106">
        <f t="shared" si="1"/>
        <v>0</v>
      </c>
    </row>
    <row r="47" spans="1:6" ht="19.5" customHeight="1" x14ac:dyDescent="0.25">
      <c r="A47" s="290" t="s">
        <v>257</v>
      </c>
      <c r="B47" s="291"/>
      <c r="C47" s="111">
        <f>C3+C10+C14+C21+C23+C26+C28+C32+C37+C39+C41+C44</f>
        <v>135396</v>
      </c>
      <c r="D47" s="111">
        <f>D3+D10+D14+D21+D23+D26+D28+D32+D37+D39+D41+D44</f>
        <v>5555</v>
      </c>
      <c r="E47" s="114">
        <f t="shared" si="0"/>
        <v>4.1027799935005466E-2</v>
      </c>
      <c r="F47" s="113">
        <f t="shared" si="1"/>
        <v>-129841</v>
      </c>
    </row>
  </sheetData>
  <sheetProtection password="CA05" sheet="1"/>
  <mergeCells count="1">
    <mergeCell ref="A47:B4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F5" sqref="F5"/>
    </sheetView>
  </sheetViews>
  <sheetFormatPr defaultRowHeight="15" x14ac:dyDescent="0.25"/>
  <cols>
    <col min="1" max="1" width="13.5703125" customWidth="1"/>
    <col min="2" max="2" width="37.85546875" customWidth="1"/>
    <col min="3" max="3" width="12.140625" customWidth="1"/>
    <col min="4" max="4" width="11.5703125" customWidth="1"/>
    <col min="5" max="5" width="13.140625" customWidth="1"/>
    <col min="6" max="6" width="12" customWidth="1"/>
  </cols>
  <sheetData>
    <row r="1" spans="1:9" ht="32.25" customHeight="1" thickBot="1" x14ac:dyDescent="0.3">
      <c r="A1" s="105"/>
      <c r="B1" s="99" t="s">
        <v>284</v>
      </c>
      <c r="C1" s="99" t="s">
        <v>259</v>
      </c>
      <c r="D1" s="99" t="s">
        <v>285</v>
      </c>
      <c r="E1" s="3" t="s">
        <v>286</v>
      </c>
      <c r="F1" s="99" t="s">
        <v>7</v>
      </c>
    </row>
    <row r="2" spans="1:9" ht="15.75" thickBot="1" x14ac:dyDescent="0.3">
      <c r="A2" s="99">
        <v>1</v>
      </c>
      <c r="B2" s="99">
        <v>2</v>
      </c>
      <c r="C2" s="99">
        <v>3</v>
      </c>
      <c r="D2" s="99">
        <v>4</v>
      </c>
      <c r="E2" s="99">
        <v>5</v>
      </c>
      <c r="F2" s="99">
        <v>6</v>
      </c>
      <c r="G2" s="89"/>
      <c r="H2" s="89"/>
      <c r="I2" s="89"/>
    </row>
    <row r="3" spans="1:9" x14ac:dyDescent="0.25">
      <c r="A3" s="102">
        <v>41</v>
      </c>
      <c r="B3" s="108" t="s">
        <v>263</v>
      </c>
      <c r="C3" s="102">
        <f>SUM(C4:C11)</f>
        <v>0</v>
      </c>
      <c r="D3" s="102">
        <f>SUM(D4:D11)</f>
        <v>96712</v>
      </c>
      <c r="E3" s="109" t="str">
        <f>IF(OR(ISBLANK(C3),C3=0),"", D3/C3)</f>
        <v/>
      </c>
      <c r="F3" s="102">
        <f>D3-C3</f>
        <v>96712</v>
      </c>
      <c r="G3" s="93"/>
      <c r="H3" s="89"/>
      <c r="I3" s="89"/>
    </row>
    <row r="4" spans="1:9" x14ac:dyDescent="0.25">
      <c r="A4" s="95">
        <v>411</v>
      </c>
      <c r="B4" s="9" t="s">
        <v>10</v>
      </c>
      <c r="C4" s="236"/>
      <c r="D4" s="236">
        <v>75200</v>
      </c>
      <c r="E4" s="101" t="str">
        <f>IF(OR(ISBLANK(C4),C4=0),"", D4/C4)</f>
        <v/>
      </c>
      <c r="F4" s="106">
        <f>D4-C4</f>
        <v>75200</v>
      </c>
      <c r="G4" s="93"/>
      <c r="H4" s="87"/>
      <c r="I4" s="87"/>
    </row>
    <row r="5" spans="1:9" x14ac:dyDescent="0.25">
      <c r="A5" s="95">
        <v>412</v>
      </c>
      <c r="B5" s="9" t="s">
        <v>11</v>
      </c>
      <c r="C5" s="236"/>
      <c r="D5" s="236">
        <v>13391</v>
      </c>
      <c r="E5" s="101" t="str">
        <f t="shared" ref="E5:E53" si="0">IF(OR(ISBLANK(C5),C5=0),"", D5/C5)</f>
        <v/>
      </c>
      <c r="F5" s="106">
        <f t="shared" ref="F5:F53" si="1">D5-C5</f>
        <v>13391</v>
      </c>
      <c r="G5" s="93"/>
      <c r="H5" s="87"/>
      <c r="I5" s="87"/>
    </row>
    <row r="6" spans="1:9" x14ac:dyDescent="0.25">
      <c r="A6" s="95">
        <v>413</v>
      </c>
      <c r="B6" s="9" t="s">
        <v>12</v>
      </c>
      <c r="C6" s="236"/>
      <c r="D6" s="236">
        <v>3077</v>
      </c>
      <c r="E6" s="101" t="str">
        <f t="shared" si="0"/>
        <v/>
      </c>
      <c r="F6" s="106">
        <f t="shared" si="1"/>
        <v>3077</v>
      </c>
      <c r="G6" s="93"/>
      <c r="H6" s="87"/>
      <c r="I6" s="87"/>
    </row>
    <row r="7" spans="1:9" x14ac:dyDescent="0.25">
      <c r="A7" s="95">
        <v>414</v>
      </c>
      <c r="B7" s="9" t="s">
        <v>13</v>
      </c>
      <c r="C7" s="236"/>
      <c r="D7" s="236">
        <v>538</v>
      </c>
      <c r="E7" s="101" t="str">
        <f t="shared" si="0"/>
        <v/>
      </c>
      <c r="F7" s="106">
        <f>D7-C7</f>
        <v>538</v>
      </c>
      <c r="G7" s="93"/>
      <c r="H7" s="93"/>
      <c r="I7" s="87"/>
    </row>
    <row r="8" spans="1:9" x14ac:dyDescent="0.25">
      <c r="A8" s="95">
        <v>415</v>
      </c>
      <c r="B8" s="9" t="s">
        <v>360</v>
      </c>
      <c r="C8" s="236"/>
      <c r="D8" s="236">
        <v>3683</v>
      </c>
      <c r="E8" s="101" t="str">
        <f t="shared" si="0"/>
        <v/>
      </c>
      <c r="F8" s="106">
        <f t="shared" si="1"/>
        <v>3683</v>
      </c>
      <c r="G8" s="93"/>
      <c r="H8" s="93"/>
      <c r="I8" s="87"/>
    </row>
    <row r="9" spans="1:9" ht="27" x14ac:dyDescent="0.25">
      <c r="A9" s="95">
        <v>416</v>
      </c>
      <c r="B9" s="9" t="s">
        <v>15</v>
      </c>
      <c r="C9" s="236"/>
      <c r="D9" s="236">
        <v>823</v>
      </c>
      <c r="E9" s="101" t="str">
        <f t="shared" si="0"/>
        <v/>
      </c>
      <c r="F9" s="106">
        <f t="shared" si="1"/>
        <v>823</v>
      </c>
      <c r="G9" s="93"/>
      <c r="H9" s="93"/>
      <c r="I9" s="87"/>
    </row>
    <row r="10" spans="1:9" x14ac:dyDescent="0.25">
      <c r="A10" s="95">
        <v>417</v>
      </c>
      <c r="B10" s="9" t="s">
        <v>266</v>
      </c>
      <c r="C10" s="236"/>
      <c r="D10" s="236"/>
      <c r="E10" s="101" t="str">
        <f t="shared" si="0"/>
        <v/>
      </c>
      <c r="F10" s="106">
        <f t="shared" si="1"/>
        <v>0</v>
      </c>
      <c r="G10" s="93"/>
      <c r="H10" s="93"/>
      <c r="I10" s="87"/>
    </row>
    <row r="11" spans="1:9" x14ac:dyDescent="0.25">
      <c r="A11" s="95">
        <v>418</v>
      </c>
      <c r="B11" s="9" t="s">
        <v>267</v>
      </c>
      <c r="C11" s="236"/>
      <c r="D11" s="236"/>
      <c r="E11" s="101" t="str">
        <f t="shared" si="0"/>
        <v/>
      </c>
      <c r="F11" s="106">
        <f t="shared" si="1"/>
        <v>0</v>
      </c>
      <c r="G11" s="93"/>
      <c r="H11" s="93"/>
      <c r="I11" s="87"/>
    </row>
    <row r="12" spans="1:9" x14ac:dyDescent="0.25">
      <c r="A12" s="104">
        <v>42</v>
      </c>
      <c r="B12" s="110" t="s">
        <v>268</v>
      </c>
      <c r="C12" s="104">
        <f>SUM(C13:C18)</f>
        <v>0</v>
      </c>
      <c r="D12" s="104">
        <f>SUM(D13:D18)</f>
        <v>134971</v>
      </c>
      <c r="E12" s="109" t="str">
        <f t="shared" si="0"/>
        <v/>
      </c>
      <c r="F12" s="102">
        <f t="shared" si="1"/>
        <v>134971</v>
      </c>
      <c r="G12" s="89"/>
      <c r="H12" s="89"/>
      <c r="I12" s="89"/>
    </row>
    <row r="13" spans="1:9" x14ac:dyDescent="0.25">
      <c r="A13" s="95">
        <v>421</v>
      </c>
      <c r="B13" s="9" t="s">
        <v>32</v>
      </c>
      <c r="C13" s="236"/>
      <c r="D13" s="236">
        <v>20039</v>
      </c>
      <c r="E13" s="101" t="str">
        <f t="shared" si="0"/>
        <v/>
      </c>
      <c r="F13" s="106">
        <f t="shared" si="1"/>
        <v>20039</v>
      </c>
      <c r="G13" s="93"/>
      <c r="H13" s="87"/>
      <c r="I13" s="87"/>
    </row>
    <row r="14" spans="1:9" x14ac:dyDescent="0.25">
      <c r="A14" s="95">
        <v>422</v>
      </c>
      <c r="B14" s="9" t="s">
        <v>33</v>
      </c>
      <c r="C14" s="236"/>
      <c r="D14" s="236">
        <v>1693</v>
      </c>
      <c r="E14" s="101" t="str">
        <f t="shared" si="0"/>
        <v/>
      </c>
      <c r="F14" s="106">
        <f t="shared" si="1"/>
        <v>1693</v>
      </c>
      <c r="G14" s="93"/>
      <c r="H14" s="87"/>
      <c r="I14" s="87"/>
    </row>
    <row r="15" spans="1:9" x14ac:dyDescent="0.25">
      <c r="A15" s="95">
        <v>423</v>
      </c>
      <c r="B15" s="9" t="s">
        <v>34</v>
      </c>
      <c r="C15" s="236"/>
      <c r="D15" s="236">
        <v>32382</v>
      </c>
      <c r="E15" s="101" t="str">
        <f t="shared" si="0"/>
        <v/>
      </c>
      <c r="F15" s="106">
        <f t="shared" si="1"/>
        <v>32382</v>
      </c>
      <c r="G15" s="93"/>
      <c r="H15" s="87"/>
      <c r="I15" s="87"/>
    </row>
    <row r="16" spans="1:9" x14ac:dyDescent="0.25">
      <c r="A16" s="95">
        <v>424</v>
      </c>
      <c r="B16" s="9" t="s">
        <v>69</v>
      </c>
      <c r="C16" s="236"/>
      <c r="D16" s="236">
        <v>7315</v>
      </c>
      <c r="E16" s="101" t="str">
        <f t="shared" si="0"/>
        <v/>
      </c>
      <c r="F16" s="106">
        <f t="shared" si="1"/>
        <v>7315</v>
      </c>
      <c r="G16" s="93"/>
      <c r="H16" s="87"/>
      <c r="I16" s="87"/>
    </row>
    <row r="17" spans="1:9" x14ac:dyDescent="0.25">
      <c r="A17" s="95">
        <v>425</v>
      </c>
      <c r="B17" s="9" t="s">
        <v>18</v>
      </c>
      <c r="C17" s="236"/>
      <c r="D17" s="236">
        <v>42700</v>
      </c>
      <c r="E17" s="101" t="str">
        <f t="shared" si="0"/>
        <v/>
      </c>
      <c r="F17" s="106">
        <f t="shared" si="1"/>
        <v>42700</v>
      </c>
      <c r="G17" s="93"/>
      <c r="H17" s="87"/>
      <c r="I17" s="87"/>
    </row>
    <row r="18" spans="1:9" x14ac:dyDescent="0.25">
      <c r="A18" s="95">
        <v>426</v>
      </c>
      <c r="B18" s="9" t="s">
        <v>19</v>
      </c>
      <c r="C18" s="236"/>
      <c r="D18" s="236">
        <v>30842</v>
      </c>
      <c r="E18" s="101" t="str">
        <f t="shared" si="0"/>
        <v/>
      </c>
      <c r="F18" s="106">
        <f t="shared" si="1"/>
        <v>30842</v>
      </c>
      <c r="G18" s="93"/>
      <c r="H18" s="87"/>
      <c r="I18" s="87"/>
    </row>
    <row r="19" spans="1:9" x14ac:dyDescent="0.25">
      <c r="A19" s="104">
        <v>44</v>
      </c>
      <c r="B19" s="110" t="s">
        <v>269</v>
      </c>
      <c r="C19" s="104">
        <f>SUM(C20:C23)</f>
        <v>0</v>
      </c>
      <c r="D19" s="104">
        <f>SUM(D20:D23)</f>
        <v>643</v>
      </c>
      <c r="E19" s="109" t="str">
        <f t="shared" si="0"/>
        <v/>
      </c>
      <c r="F19" s="102">
        <f t="shared" si="1"/>
        <v>643</v>
      </c>
      <c r="G19" s="89"/>
      <c r="H19" s="89"/>
      <c r="I19" s="89"/>
    </row>
    <row r="20" spans="1:9" x14ac:dyDescent="0.25">
      <c r="A20" s="95">
        <v>441</v>
      </c>
      <c r="B20" s="9" t="s">
        <v>50</v>
      </c>
      <c r="C20" s="236"/>
      <c r="D20" s="236"/>
      <c r="E20" s="101" t="str">
        <f t="shared" si="0"/>
        <v/>
      </c>
      <c r="F20" s="106">
        <f t="shared" si="1"/>
        <v>0</v>
      </c>
      <c r="G20" s="93"/>
      <c r="H20" s="87"/>
      <c r="I20" s="87"/>
    </row>
    <row r="21" spans="1:9" s="251" customFormat="1" x14ac:dyDescent="0.25">
      <c r="A21" s="95">
        <v>442</v>
      </c>
      <c r="B21" s="28" t="s">
        <v>361</v>
      </c>
      <c r="C21" s="236"/>
      <c r="D21" s="236"/>
      <c r="E21" s="101" t="str">
        <f t="shared" si="0"/>
        <v/>
      </c>
      <c r="F21" s="106">
        <f t="shared" si="1"/>
        <v>0</v>
      </c>
      <c r="G21" s="93"/>
      <c r="H21" s="87"/>
      <c r="I21" s="87"/>
    </row>
    <row r="22" spans="1:9" s="251" customFormat="1" x14ac:dyDescent="0.25">
      <c r="A22" s="95">
        <v>443</v>
      </c>
      <c r="B22" s="28" t="s">
        <v>362</v>
      </c>
      <c r="C22" s="236"/>
      <c r="D22" s="236"/>
      <c r="E22" s="101" t="str">
        <f t="shared" si="0"/>
        <v/>
      </c>
      <c r="F22" s="106">
        <f t="shared" si="1"/>
        <v>0</v>
      </c>
      <c r="G22" s="93"/>
      <c r="H22" s="87"/>
      <c r="I22" s="87"/>
    </row>
    <row r="23" spans="1:9" s="251" customFormat="1" x14ac:dyDescent="0.25">
      <c r="A23" s="95">
        <v>444</v>
      </c>
      <c r="B23" s="28" t="s">
        <v>51</v>
      </c>
      <c r="C23" s="236"/>
      <c r="D23" s="236">
        <v>643</v>
      </c>
      <c r="E23" s="101" t="str">
        <f t="shared" si="0"/>
        <v/>
      </c>
      <c r="F23" s="106">
        <f t="shared" si="1"/>
        <v>643</v>
      </c>
      <c r="G23" s="93"/>
      <c r="H23" s="87"/>
      <c r="I23" s="87"/>
    </row>
    <row r="24" spans="1:9" x14ac:dyDescent="0.25">
      <c r="A24" s="104">
        <v>45</v>
      </c>
      <c r="B24" s="110" t="s">
        <v>271</v>
      </c>
      <c r="C24" s="104">
        <f>+C25+C26</f>
        <v>0</v>
      </c>
      <c r="D24" s="104">
        <f>+D25+D26</f>
        <v>17411</v>
      </c>
      <c r="E24" s="109" t="str">
        <f t="shared" si="0"/>
        <v/>
      </c>
      <c r="F24" s="102">
        <f t="shared" si="1"/>
        <v>17411</v>
      </c>
      <c r="G24" s="89"/>
      <c r="H24" s="89"/>
      <c r="I24" s="89"/>
    </row>
    <row r="25" spans="1:9" ht="27" x14ac:dyDescent="0.25">
      <c r="A25" s="95">
        <v>451</v>
      </c>
      <c r="B25" s="9" t="s">
        <v>35</v>
      </c>
      <c r="C25" s="236"/>
      <c r="D25" s="236">
        <v>17411</v>
      </c>
      <c r="E25" s="101" t="str">
        <f>IF(OR(ISBLANK(C25),C25=0),"", D25/C25)</f>
        <v/>
      </c>
      <c r="F25" s="106">
        <f t="shared" si="1"/>
        <v>17411</v>
      </c>
      <c r="G25" s="87"/>
      <c r="H25" s="87"/>
      <c r="I25" s="87"/>
    </row>
    <row r="26" spans="1:9" s="251" customFormat="1" x14ac:dyDescent="0.25">
      <c r="A26" s="95">
        <v>454</v>
      </c>
      <c r="B26" s="28" t="s">
        <v>363</v>
      </c>
      <c r="C26" s="236"/>
      <c r="D26" s="236"/>
      <c r="E26" s="101" t="str">
        <f>IF(OR(ISBLANK(C26),C26=0),"", D26/C26)</f>
        <v/>
      </c>
      <c r="F26" s="106">
        <f t="shared" si="1"/>
        <v>0</v>
      </c>
      <c r="G26" s="87"/>
      <c r="H26" s="87"/>
      <c r="I26" s="87"/>
    </row>
    <row r="27" spans="1:9" x14ac:dyDescent="0.25">
      <c r="A27" s="104">
        <v>46</v>
      </c>
      <c r="B27" s="110" t="s">
        <v>272</v>
      </c>
      <c r="C27" s="104">
        <f>SUM(C28:C30)</f>
        <v>0</v>
      </c>
      <c r="D27" s="104">
        <f>SUM(D28:D30)</f>
        <v>41834</v>
      </c>
      <c r="E27" s="109" t="str">
        <f t="shared" si="0"/>
        <v/>
      </c>
      <c r="F27" s="102">
        <f t="shared" si="1"/>
        <v>41834</v>
      </c>
      <c r="G27" s="89"/>
      <c r="H27" s="89"/>
      <c r="I27" s="89"/>
    </row>
    <row r="28" spans="1:9" s="251" customFormat="1" x14ac:dyDescent="0.25">
      <c r="A28" s="6">
        <v>462</v>
      </c>
      <c r="B28" s="28" t="s">
        <v>364</v>
      </c>
      <c r="C28" s="252"/>
      <c r="D28" s="252"/>
      <c r="E28" s="101" t="str">
        <f t="shared" si="0"/>
        <v/>
      </c>
      <c r="F28" s="106">
        <f t="shared" si="1"/>
        <v>0</v>
      </c>
      <c r="G28" s="89"/>
      <c r="H28" s="89"/>
      <c r="I28" s="89"/>
    </row>
    <row r="29" spans="1:9" x14ac:dyDescent="0.25">
      <c r="A29" s="95">
        <v>463</v>
      </c>
      <c r="B29" s="9" t="s">
        <v>90</v>
      </c>
      <c r="C29" s="236"/>
      <c r="D29" s="236">
        <v>28998</v>
      </c>
      <c r="E29" s="101" t="str">
        <f t="shared" si="0"/>
        <v/>
      </c>
      <c r="F29" s="106">
        <f t="shared" si="1"/>
        <v>28998</v>
      </c>
      <c r="G29" s="87"/>
      <c r="H29" s="87"/>
      <c r="I29" s="87"/>
    </row>
    <row r="30" spans="1:9" s="251" customFormat="1" ht="27" x14ac:dyDescent="0.25">
      <c r="A30" s="95">
        <v>464</v>
      </c>
      <c r="B30" s="28" t="s">
        <v>365</v>
      </c>
      <c r="C30" s="236"/>
      <c r="D30" s="236">
        <v>12836</v>
      </c>
      <c r="E30" s="101" t="str">
        <f t="shared" si="0"/>
        <v/>
      </c>
      <c r="F30" s="106">
        <f t="shared" si="1"/>
        <v>12836</v>
      </c>
      <c r="G30" s="87"/>
      <c r="H30" s="87"/>
      <c r="I30" s="87"/>
    </row>
    <row r="31" spans="1:9" ht="27" x14ac:dyDescent="0.25">
      <c r="A31" s="104">
        <v>47</v>
      </c>
      <c r="B31" s="110" t="s">
        <v>273</v>
      </c>
      <c r="C31" s="104">
        <f>C32</f>
        <v>0</v>
      </c>
      <c r="D31" s="104">
        <f>D32</f>
        <v>0</v>
      </c>
      <c r="E31" s="109" t="str">
        <f t="shared" si="0"/>
        <v/>
      </c>
      <c r="F31" s="102">
        <f t="shared" si="1"/>
        <v>0</v>
      </c>
      <c r="G31" s="89"/>
      <c r="H31" s="89"/>
      <c r="I31" s="89"/>
    </row>
    <row r="32" spans="1:9" x14ac:dyDescent="0.25">
      <c r="A32" s="95">
        <v>472</v>
      </c>
      <c r="B32" s="9" t="s">
        <v>37</v>
      </c>
      <c r="C32" s="236"/>
      <c r="D32" s="236"/>
      <c r="E32" s="101" t="str">
        <f t="shared" si="0"/>
        <v/>
      </c>
      <c r="F32" s="106">
        <f t="shared" si="1"/>
        <v>0</v>
      </c>
      <c r="G32" s="87"/>
      <c r="H32" s="87"/>
      <c r="I32" s="87"/>
    </row>
    <row r="33" spans="1:9" x14ac:dyDescent="0.25">
      <c r="A33" s="104">
        <v>48</v>
      </c>
      <c r="B33" s="110" t="s">
        <v>274</v>
      </c>
      <c r="C33" s="104">
        <f>SUM(C34:C38)</f>
        <v>0</v>
      </c>
      <c r="D33" s="104">
        <f>SUM(D34:D38)</f>
        <v>0</v>
      </c>
      <c r="E33" s="109" t="str">
        <f t="shared" si="0"/>
        <v/>
      </c>
      <c r="F33" s="102">
        <f t="shared" si="1"/>
        <v>0</v>
      </c>
      <c r="G33" s="89"/>
      <c r="H33" s="89"/>
      <c r="I33" s="89"/>
    </row>
    <row r="34" spans="1:9" x14ac:dyDescent="0.25">
      <c r="A34" s="95">
        <v>481</v>
      </c>
      <c r="B34" s="9" t="s">
        <v>38</v>
      </c>
      <c r="C34" s="236"/>
      <c r="D34" s="236"/>
      <c r="E34" s="101" t="str">
        <f t="shared" si="0"/>
        <v/>
      </c>
      <c r="F34" s="106">
        <f t="shared" si="1"/>
        <v>0</v>
      </c>
      <c r="G34" s="93"/>
      <c r="H34" s="87"/>
      <c r="I34" s="87"/>
    </row>
    <row r="35" spans="1:9" x14ac:dyDescent="0.25">
      <c r="A35" s="95">
        <v>482</v>
      </c>
      <c r="B35" s="9" t="s">
        <v>71</v>
      </c>
      <c r="C35" s="236"/>
      <c r="D35" s="236"/>
      <c r="E35" s="101" t="str">
        <f t="shared" si="0"/>
        <v/>
      </c>
      <c r="F35" s="106">
        <f t="shared" si="1"/>
        <v>0</v>
      </c>
      <c r="G35" s="93"/>
      <c r="H35" s="87"/>
      <c r="I35" s="87"/>
    </row>
    <row r="36" spans="1:9" x14ac:dyDescent="0.25">
      <c r="A36" s="95">
        <v>483</v>
      </c>
      <c r="B36" s="9" t="s">
        <v>72</v>
      </c>
      <c r="C36" s="236"/>
      <c r="D36" s="236"/>
      <c r="E36" s="101" t="str">
        <f t="shared" si="0"/>
        <v/>
      </c>
      <c r="F36" s="106">
        <f t="shared" si="1"/>
        <v>0</v>
      </c>
      <c r="G36" s="93"/>
      <c r="H36" s="87"/>
      <c r="I36" s="87"/>
    </row>
    <row r="37" spans="1:9" s="251" customFormat="1" ht="40.5" x14ac:dyDescent="0.25">
      <c r="A37" s="95">
        <v>484</v>
      </c>
      <c r="B37" s="28" t="s">
        <v>366</v>
      </c>
      <c r="C37" s="236"/>
      <c r="D37" s="236"/>
      <c r="E37" s="101" t="str">
        <f t="shared" si="0"/>
        <v/>
      </c>
      <c r="F37" s="106">
        <f t="shared" si="1"/>
        <v>0</v>
      </c>
      <c r="G37" s="93"/>
      <c r="H37" s="87"/>
      <c r="I37" s="87"/>
    </row>
    <row r="38" spans="1:9" s="251" customFormat="1" ht="27" x14ac:dyDescent="0.25">
      <c r="A38" s="95">
        <v>485</v>
      </c>
      <c r="B38" s="28" t="s">
        <v>367</v>
      </c>
      <c r="C38" s="236"/>
      <c r="D38" s="236"/>
      <c r="E38" s="101" t="str">
        <f t="shared" si="0"/>
        <v/>
      </c>
      <c r="F38" s="106">
        <f t="shared" si="1"/>
        <v>0</v>
      </c>
      <c r="G38" s="93"/>
      <c r="H38" s="87"/>
      <c r="I38" s="87"/>
    </row>
    <row r="39" spans="1:9" x14ac:dyDescent="0.25">
      <c r="A39" s="104">
        <v>49</v>
      </c>
      <c r="B39" s="110" t="s">
        <v>276</v>
      </c>
      <c r="C39" s="104">
        <f>C40</f>
        <v>0</v>
      </c>
      <c r="D39" s="104">
        <f>D40</f>
        <v>0</v>
      </c>
      <c r="E39" s="109" t="str">
        <f t="shared" si="0"/>
        <v/>
      </c>
      <c r="F39" s="102">
        <f t="shared" si="1"/>
        <v>0</v>
      </c>
      <c r="G39" s="89"/>
      <c r="H39" s="89"/>
      <c r="I39" s="89"/>
    </row>
    <row r="40" spans="1:9" x14ac:dyDescent="0.25">
      <c r="A40" s="95">
        <v>499</v>
      </c>
      <c r="B40" s="9" t="s">
        <v>277</v>
      </c>
      <c r="C40" s="236"/>
      <c r="D40" s="236"/>
      <c r="E40" s="101" t="str">
        <f t="shared" si="0"/>
        <v/>
      </c>
      <c r="F40" s="106">
        <f t="shared" si="1"/>
        <v>0</v>
      </c>
      <c r="G40" s="87"/>
      <c r="H40" s="87"/>
      <c r="I40" s="87"/>
    </row>
    <row r="41" spans="1:9" x14ac:dyDescent="0.25">
      <c r="A41" s="104">
        <v>51</v>
      </c>
      <c r="B41" s="110" t="s">
        <v>278</v>
      </c>
      <c r="C41" s="104">
        <f>SUM(C42:C46)</f>
        <v>0</v>
      </c>
      <c r="D41" s="104">
        <f>SUM(D42:D46)</f>
        <v>0</v>
      </c>
      <c r="E41" s="109" t="str">
        <f t="shared" si="0"/>
        <v/>
      </c>
      <c r="F41" s="102">
        <f t="shared" si="1"/>
        <v>0</v>
      </c>
      <c r="G41" s="92"/>
      <c r="H41" s="89"/>
      <c r="I41" s="89"/>
    </row>
    <row r="42" spans="1:9" x14ac:dyDescent="0.25">
      <c r="A42" s="95">
        <v>511</v>
      </c>
      <c r="B42" s="9" t="s">
        <v>40</v>
      </c>
      <c r="C42" s="236"/>
      <c r="D42" s="236"/>
      <c r="E42" s="101" t="str">
        <f t="shared" si="0"/>
        <v/>
      </c>
      <c r="F42" s="106">
        <f t="shared" si="1"/>
        <v>0</v>
      </c>
      <c r="G42" s="93"/>
      <c r="H42" s="87"/>
      <c r="I42" s="87"/>
    </row>
    <row r="43" spans="1:9" x14ac:dyDescent="0.25">
      <c r="A43" s="95">
        <v>512</v>
      </c>
      <c r="B43" s="9" t="s">
        <v>41</v>
      </c>
      <c r="C43" s="236"/>
      <c r="D43" s="236"/>
      <c r="E43" s="101" t="str">
        <f>IF(OR(ISBLANK(C43),C43=0),"", D43/C43)</f>
        <v/>
      </c>
      <c r="F43" s="106">
        <f t="shared" si="1"/>
        <v>0</v>
      </c>
      <c r="G43" s="93"/>
      <c r="H43" s="87"/>
      <c r="I43" s="87"/>
    </row>
    <row r="44" spans="1:9" x14ac:dyDescent="0.25">
      <c r="A44" s="95">
        <v>513</v>
      </c>
      <c r="B44" s="9" t="s">
        <v>279</v>
      </c>
      <c r="C44" s="236"/>
      <c r="D44" s="236"/>
      <c r="E44" s="101" t="str">
        <f t="shared" si="0"/>
        <v/>
      </c>
      <c r="F44" s="106">
        <f t="shared" si="1"/>
        <v>0</v>
      </c>
      <c r="G44" s="93"/>
      <c r="H44" s="87"/>
      <c r="I44" s="87"/>
    </row>
    <row r="45" spans="1:9" s="251" customFormat="1" x14ac:dyDescent="0.25">
      <c r="A45" s="95">
        <v>514</v>
      </c>
      <c r="B45" s="28" t="s">
        <v>368</v>
      </c>
      <c r="C45" s="236"/>
      <c r="D45" s="236"/>
      <c r="E45" s="101" t="str">
        <f t="shared" si="0"/>
        <v/>
      </c>
      <c r="F45" s="106">
        <f t="shared" si="1"/>
        <v>0</v>
      </c>
      <c r="G45" s="93"/>
      <c r="H45" s="87"/>
      <c r="I45" s="87"/>
    </row>
    <row r="46" spans="1:9" x14ac:dyDescent="0.25">
      <c r="A46" s="95">
        <v>515</v>
      </c>
      <c r="B46" s="9" t="s">
        <v>73</v>
      </c>
      <c r="C46" s="236"/>
      <c r="D46" s="236"/>
      <c r="E46" s="101" t="str">
        <f t="shared" si="0"/>
        <v/>
      </c>
      <c r="F46" s="106">
        <f t="shared" si="1"/>
        <v>0</v>
      </c>
      <c r="G46" s="93"/>
      <c r="H46" s="87"/>
      <c r="I46" s="87"/>
    </row>
    <row r="47" spans="1:9" x14ac:dyDescent="0.25">
      <c r="A47" s="104">
        <v>54</v>
      </c>
      <c r="B47" s="110" t="s">
        <v>280</v>
      </c>
      <c r="C47" s="104">
        <f>C48</f>
        <v>0</v>
      </c>
      <c r="D47" s="104">
        <f>D48</f>
        <v>0</v>
      </c>
      <c r="E47" s="109" t="str">
        <f t="shared" si="0"/>
        <v/>
      </c>
      <c r="F47" s="102">
        <f t="shared" si="1"/>
        <v>0</v>
      </c>
      <c r="G47" s="89"/>
      <c r="H47" s="89"/>
      <c r="I47" s="89"/>
    </row>
    <row r="48" spans="1:9" x14ac:dyDescent="0.25">
      <c r="A48" s="95">
        <v>541</v>
      </c>
      <c r="B48" s="9" t="s">
        <v>126</v>
      </c>
      <c r="C48" s="236"/>
      <c r="D48" s="236"/>
      <c r="E48" s="101" t="str">
        <f t="shared" si="0"/>
        <v/>
      </c>
      <c r="F48" s="106">
        <f t="shared" si="1"/>
        <v>0</v>
      </c>
      <c r="G48" s="87"/>
      <c r="H48" s="87"/>
      <c r="I48" s="87"/>
    </row>
    <row r="49" spans="1:9" x14ac:dyDescent="0.25">
      <c r="A49" s="104">
        <v>61</v>
      </c>
      <c r="B49" s="110" t="s">
        <v>281</v>
      </c>
      <c r="C49" s="104">
        <f>C50</f>
        <v>0</v>
      </c>
      <c r="D49" s="104">
        <f>D50</f>
        <v>0</v>
      </c>
      <c r="E49" s="109" t="str">
        <f t="shared" si="0"/>
        <v/>
      </c>
      <c r="F49" s="102">
        <f t="shared" si="1"/>
        <v>0</v>
      </c>
      <c r="G49" s="89"/>
      <c r="H49" s="89"/>
      <c r="I49" s="89"/>
    </row>
    <row r="50" spans="1:9" x14ac:dyDescent="0.25">
      <c r="A50" s="95">
        <v>611</v>
      </c>
      <c r="B50" s="9" t="s">
        <v>52</v>
      </c>
      <c r="C50" s="236"/>
      <c r="D50" s="236"/>
      <c r="E50" s="101" t="str">
        <f t="shared" si="0"/>
        <v/>
      </c>
      <c r="F50" s="106">
        <f t="shared" si="1"/>
        <v>0</v>
      </c>
      <c r="G50" s="87"/>
      <c r="H50" s="87"/>
      <c r="I50" s="87"/>
    </row>
    <row r="51" spans="1:9" x14ac:dyDescent="0.25">
      <c r="A51" s="104">
        <v>62</v>
      </c>
      <c r="B51" s="110" t="s">
        <v>282</v>
      </c>
      <c r="C51" s="104">
        <f>C52</f>
        <v>0</v>
      </c>
      <c r="D51" s="104">
        <f>D52</f>
        <v>0</v>
      </c>
      <c r="E51" s="109" t="str">
        <f t="shared" si="0"/>
        <v/>
      </c>
      <c r="F51" s="102">
        <f t="shared" si="1"/>
        <v>0</v>
      </c>
      <c r="G51" s="87"/>
      <c r="H51" s="87"/>
      <c r="I51" s="87"/>
    </row>
    <row r="52" spans="1:9" x14ac:dyDescent="0.25">
      <c r="A52" s="95">
        <v>621</v>
      </c>
      <c r="B52" s="9" t="s">
        <v>43</v>
      </c>
      <c r="C52" s="236"/>
      <c r="D52" s="236"/>
      <c r="E52" s="101" t="str">
        <f t="shared" si="0"/>
        <v/>
      </c>
      <c r="F52" s="106">
        <f t="shared" si="1"/>
        <v>0</v>
      </c>
      <c r="G52" s="87"/>
      <c r="H52" s="87"/>
      <c r="I52" s="87"/>
    </row>
    <row r="53" spans="1:9" x14ac:dyDescent="0.25">
      <c r="A53" s="292" t="s">
        <v>283</v>
      </c>
      <c r="B53" s="293"/>
      <c r="C53" s="111">
        <f>C51+C49+C47+C41+C39+C33+C31+C27+C24+C19+C12+C3</f>
        <v>0</v>
      </c>
      <c r="D53" s="111">
        <f>D51+D49+D47+D41+D39+D33+D31+D27+D24+D19+D12+D3</f>
        <v>291571</v>
      </c>
      <c r="E53" s="112" t="str">
        <f t="shared" si="0"/>
        <v/>
      </c>
      <c r="F53" s="113">
        <f t="shared" si="1"/>
        <v>291571</v>
      </c>
      <c r="G53" s="89"/>
      <c r="H53" s="87"/>
      <c r="I53" s="89"/>
    </row>
  </sheetData>
  <mergeCells count="1">
    <mergeCell ref="A53:B5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0"/>
  <sheetViews>
    <sheetView workbookViewId="0">
      <pane ySplit="1" topLeftCell="A2" activePane="bottomLeft" state="frozen"/>
      <selection pane="bottomLeft" activeCell="O4" sqref="O4"/>
    </sheetView>
  </sheetViews>
  <sheetFormatPr defaultRowHeight="15" x14ac:dyDescent="0.25"/>
  <cols>
    <col min="1" max="5" width="9.140625" style="2"/>
    <col min="6" max="6" width="35.5703125" style="2" customWidth="1"/>
    <col min="7" max="7" width="11" style="2" customWidth="1"/>
    <col min="8" max="9" width="10.42578125" style="2" customWidth="1"/>
    <col min="10" max="12" width="9.140625" style="2"/>
  </cols>
  <sheetData>
    <row r="1" spans="1:12" ht="76.5" customHeight="1" thickBot="1" x14ac:dyDescent="0.3">
      <c r="A1" s="17" t="s">
        <v>0</v>
      </c>
      <c r="B1" s="18" t="s">
        <v>1</v>
      </c>
      <c r="C1" s="18" t="s">
        <v>2</v>
      </c>
      <c r="D1" s="18" t="s">
        <v>3</v>
      </c>
      <c r="E1" s="23" t="s">
        <v>150</v>
      </c>
      <c r="F1" s="24" t="s">
        <v>4</v>
      </c>
      <c r="G1" s="116" t="s">
        <v>5</v>
      </c>
      <c r="H1" s="25" t="s">
        <v>6</v>
      </c>
      <c r="I1" s="26" t="s">
        <v>341</v>
      </c>
      <c r="J1" s="25" t="s">
        <v>7</v>
      </c>
      <c r="K1" s="12"/>
      <c r="L1" s="12"/>
    </row>
    <row r="2" spans="1:12" ht="15.75" thickBot="1" x14ac:dyDescent="0.3">
      <c r="A2" s="19">
        <v>1</v>
      </c>
      <c r="B2" s="19">
        <v>2</v>
      </c>
      <c r="C2" s="19">
        <v>3</v>
      </c>
      <c r="D2" s="19">
        <v>4</v>
      </c>
      <c r="E2" s="19">
        <v>5</v>
      </c>
      <c r="F2" s="19">
        <v>6</v>
      </c>
      <c r="G2" s="19">
        <v>7</v>
      </c>
      <c r="H2" s="19">
        <v>8</v>
      </c>
      <c r="I2" s="19">
        <v>9</v>
      </c>
      <c r="J2" s="19">
        <v>10</v>
      </c>
      <c r="K2" s="11"/>
      <c r="L2" s="11"/>
    </row>
    <row r="3" spans="1:12" x14ac:dyDescent="0.25">
      <c r="A3" s="15">
        <v>1</v>
      </c>
      <c r="B3" s="15"/>
      <c r="C3" s="15"/>
      <c r="D3" s="15"/>
      <c r="E3" s="15"/>
      <c r="F3" s="16" t="s">
        <v>8</v>
      </c>
      <c r="G3" s="15"/>
      <c r="H3" s="15"/>
      <c r="I3" s="15"/>
      <c r="J3" s="20"/>
      <c r="K3" s="13"/>
      <c r="L3" s="13"/>
    </row>
    <row r="4" spans="1:12" ht="40.5" x14ac:dyDescent="0.25">
      <c r="A4" s="6"/>
      <c r="B4" s="6"/>
      <c r="C4" s="7">
        <v>110</v>
      </c>
      <c r="D4" s="7"/>
      <c r="E4" s="7"/>
      <c r="F4" s="8" t="s">
        <v>9</v>
      </c>
      <c r="G4" s="6"/>
      <c r="H4" s="6"/>
      <c r="I4" s="6"/>
      <c r="J4" s="20"/>
      <c r="K4" s="10"/>
      <c r="L4" s="10"/>
    </row>
    <row r="5" spans="1:12" x14ac:dyDescent="0.25">
      <c r="A5" s="6"/>
      <c r="B5" s="6"/>
      <c r="C5" s="6"/>
      <c r="D5" s="6">
        <v>1</v>
      </c>
      <c r="E5" s="6">
        <v>411</v>
      </c>
      <c r="F5" s="9" t="s">
        <v>10</v>
      </c>
      <c r="G5" s="239"/>
      <c r="H5" s="239"/>
      <c r="I5" s="76" t="str">
        <f>IF(OR(ISBLANK(G5),G5=0),"",H5/G5)</f>
        <v/>
      </c>
      <c r="J5" s="20">
        <f t="shared" ref="J5:J59" si="0">H5-G5</f>
        <v>0</v>
      </c>
      <c r="K5" s="10"/>
      <c r="L5" s="10"/>
    </row>
    <row r="6" spans="1:12" ht="27" x14ac:dyDescent="0.25">
      <c r="A6" s="6"/>
      <c r="B6" s="6"/>
      <c r="C6" s="6"/>
      <c r="D6" s="6">
        <v>2</v>
      </c>
      <c r="E6" s="6">
        <v>412</v>
      </c>
      <c r="F6" s="9" t="s">
        <v>11</v>
      </c>
      <c r="G6" s="239"/>
      <c r="H6" s="239"/>
      <c r="I6" s="76" t="str">
        <f t="shared" ref="I6:I115" si="1">IF(OR(ISBLANK(G6),G6=0),"",H6/G6)</f>
        <v/>
      </c>
      <c r="J6" s="20">
        <f t="shared" si="0"/>
        <v>0</v>
      </c>
      <c r="K6" s="10"/>
      <c r="L6" s="10"/>
    </row>
    <row r="7" spans="1:12" x14ac:dyDescent="0.25">
      <c r="A7" s="6"/>
      <c r="B7" s="6"/>
      <c r="C7" s="6"/>
      <c r="D7" s="6">
        <v>3</v>
      </c>
      <c r="E7" s="6">
        <v>413</v>
      </c>
      <c r="F7" s="9" t="s">
        <v>12</v>
      </c>
      <c r="G7" s="239"/>
      <c r="H7" s="239"/>
      <c r="I7" s="76" t="str">
        <f t="shared" si="1"/>
        <v/>
      </c>
      <c r="J7" s="20">
        <f t="shared" si="0"/>
        <v>0</v>
      </c>
      <c r="K7" s="10"/>
      <c r="L7" s="10"/>
    </row>
    <row r="8" spans="1:12" x14ac:dyDescent="0.25">
      <c r="A8" s="6"/>
      <c r="B8" s="6"/>
      <c r="C8" s="6"/>
      <c r="D8" s="6">
        <v>4</v>
      </c>
      <c r="E8" s="6">
        <v>414</v>
      </c>
      <c r="F8" s="9" t="s">
        <v>13</v>
      </c>
      <c r="G8" s="239"/>
      <c r="H8" s="239"/>
      <c r="I8" s="76" t="str">
        <f t="shared" si="1"/>
        <v/>
      </c>
      <c r="J8" s="20">
        <f t="shared" si="0"/>
        <v>0</v>
      </c>
      <c r="K8" s="10"/>
      <c r="L8" s="10"/>
    </row>
    <row r="9" spans="1:12" x14ac:dyDescent="0.25">
      <c r="A9" s="6"/>
      <c r="B9" s="6"/>
      <c r="C9" s="6"/>
      <c r="D9" s="6">
        <v>5</v>
      </c>
      <c r="E9" s="6">
        <v>415</v>
      </c>
      <c r="F9" s="9" t="s">
        <v>14</v>
      </c>
      <c r="G9" s="239"/>
      <c r="H9" s="239"/>
      <c r="I9" s="76" t="str">
        <f t="shared" si="1"/>
        <v/>
      </c>
      <c r="J9" s="20">
        <f t="shared" si="0"/>
        <v>0</v>
      </c>
      <c r="K9" s="10"/>
      <c r="L9" s="10"/>
    </row>
    <row r="10" spans="1:12" ht="27" x14ac:dyDescent="0.25">
      <c r="A10" s="6"/>
      <c r="B10" s="6"/>
      <c r="C10" s="6"/>
      <c r="D10" s="6">
        <v>6</v>
      </c>
      <c r="E10" s="6">
        <v>416</v>
      </c>
      <c r="F10" s="9" t="s">
        <v>15</v>
      </c>
      <c r="G10" s="239"/>
      <c r="H10" s="239"/>
      <c r="I10" s="76" t="str">
        <f t="shared" si="1"/>
        <v/>
      </c>
      <c r="J10" s="20">
        <f t="shared" si="0"/>
        <v>0</v>
      </c>
      <c r="K10" s="10"/>
      <c r="L10" s="10"/>
    </row>
    <row r="11" spans="1:12" x14ac:dyDescent="0.25">
      <c r="A11" s="6"/>
      <c r="B11" s="6"/>
      <c r="C11" s="6"/>
      <c r="D11" s="6">
        <v>7</v>
      </c>
      <c r="E11" s="6">
        <v>421</v>
      </c>
      <c r="F11" s="9" t="s">
        <v>16</v>
      </c>
      <c r="G11" s="239"/>
      <c r="H11" s="239"/>
      <c r="I11" s="76" t="str">
        <f t="shared" si="1"/>
        <v/>
      </c>
      <c r="J11" s="20">
        <f t="shared" si="0"/>
        <v>0</v>
      </c>
      <c r="K11" s="10"/>
      <c r="L11" s="10"/>
    </row>
    <row r="12" spans="1:12" ht="54" x14ac:dyDescent="0.25">
      <c r="A12" s="6"/>
      <c r="B12" s="6"/>
      <c r="C12" s="6"/>
      <c r="D12" s="6">
        <v>8</v>
      </c>
      <c r="E12" s="6">
        <v>422</v>
      </c>
      <c r="F12" s="9" t="s">
        <v>165</v>
      </c>
      <c r="G12" s="239"/>
      <c r="H12" s="239"/>
      <c r="I12" s="76" t="str">
        <f t="shared" si="1"/>
        <v/>
      </c>
      <c r="J12" s="20">
        <f t="shared" si="0"/>
        <v>0</v>
      </c>
      <c r="K12" s="10"/>
      <c r="L12" s="10"/>
    </row>
    <row r="13" spans="1:12" x14ac:dyDescent="0.25">
      <c r="A13" s="6"/>
      <c r="B13" s="6"/>
      <c r="C13" s="6"/>
      <c r="D13" s="6">
        <v>9</v>
      </c>
      <c r="E13" s="6">
        <v>423</v>
      </c>
      <c r="F13" t="s">
        <v>17</v>
      </c>
      <c r="G13" s="239"/>
      <c r="H13" s="239"/>
      <c r="I13" s="76" t="str">
        <f t="shared" si="1"/>
        <v/>
      </c>
      <c r="J13" s="20">
        <f t="shared" si="0"/>
        <v>0</v>
      </c>
      <c r="K13" s="10"/>
      <c r="L13" s="10"/>
    </row>
    <row r="14" spans="1:12" x14ac:dyDescent="0.25">
      <c r="A14" s="6"/>
      <c r="B14" s="6"/>
      <c r="C14" s="6"/>
      <c r="D14" s="6">
        <v>10</v>
      </c>
      <c r="E14" s="6">
        <v>425</v>
      </c>
      <c r="F14" s="9" t="s">
        <v>18</v>
      </c>
      <c r="G14" s="239"/>
      <c r="H14" s="239"/>
      <c r="I14" s="76" t="str">
        <f t="shared" si="1"/>
        <v/>
      </c>
      <c r="J14" s="20">
        <f t="shared" si="0"/>
        <v>0</v>
      </c>
      <c r="K14" s="10"/>
      <c r="L14" s="10"/>
    </row>
    <row r="15" spans="1:12" x14ac:dyDescent="0.25">
      <c r="A15" s="6"/>
      <c r="B15" s="6"/>
      <c r="C15" s="6"/>
      <c r="D15" s="6">
        <v>11</v>
      </c>
      <c r="E15" s="6">
        <v>426</v>
      </c>
      <c r="F15" s="9" t="s">
        <v>19</v>
      </c>
      <c r="G15" s="239"/>
      <c r="H15" s="239"/>
      <c r="I15" s="76" t="str">
        <f t="shared" si="1"/>
        <v/>
      </c>
      <c r="J15" s="20">
        <f t="shared" si="0"/>
        <v>0</v>
      </c>
      <c r="K15" s="10"/>
      <c r="L15" s="10"/>
    </row>
    <row r="16" spans="1:12" ht="15.75" thickBot="1" x14ac:dyDescent="0.3">
      <c r="A16" s="22"/>
      <c r="B16" s="22"/>
      <c r="C16" s="22"/>
      <c r="D16" s="22">
        <v>12</v>
      </c>
      <c r="E16" s="22">
        <v>482</v>
      </c>
      <c r="F16" s="27" t="s">
        <v>20</v>
      </c>
      <c r="G16" s="240"/>
      <c r="H16" s="240"/>
      <c r="I16" s="78" t="str">
        <f t="shared" si="1"/>
        <v/>
      </c>
      <c r="J16" s="33">
        <f t="shared" si="0"/>
        <v>0</v>
      </c>
      <c r="K16" s="10"/>
      <c r="L16" s="10"/>
    </row>
    <row r="17" spans="1:12" ht="27" customHeight="1" x14ac:dyDescent="0.25">
      <c r="A17" s="117"/>
      <c r="B17" s="118"/>
      <c r="C17" s="118"/>
      <c r="D17" s="118"/>
      <c r="E17" s="119"/>
      <c r="F17" s="120" t="s">
        <v>155</v>
      </c>
      <c r="G17" s="241"/>
      <c r="H17" s="241"/>
      <c r="I17" s="115" t="str">
        <f t="shared" si="1"/>
        <v/>
      </c>
      <c r="J17" s="122"/>
      <c r="K17" s="10"/>
      <c r="L17" s="10"/>
    </row>
    <row r="18" spans="1:12" x14ac:dyDescent="0.25">
      <c r="A18" s="28"/>
      <c r="B18" s="28"/>
      <c r="C18" s="28"/>
      <c r="D18" s="28"/>
      <c r="E18" s="35" t="s">
        <v>154</v>
      </c>
      <c r="F18" s="123" t="s">
        <v>21</v>
      </c>
      <c r="G18" s="239"/>
      <c r="H18" s="239"/>
      <c r="I18" s="76" t="str">
        <f t="shared" si="1"/>
        <v/>
      </c>
      <c r="J18" s="6">
        <f t="shared" si="0"/>
        <v>0</v>
      </c>
      <c r="K18" s="10"/>
      <c r="L18" s="10"/>
    </row>
    <row r="19" spans="1:12" s="37" customFormat="1" x14ac:dyDescent="0.25">
      <c r="A19" s="28"/>
      <c r="B19" s="28"/>
      <c r="C19" s="28"/>
      <c r="D19" s="28"/>
      <c r="E19" s="35" t="s">
        <v>161</v>
      </c>
      <c r="F19" s="123" t="s">
        <v>60</v>
      </c>
      <c r="G19" s="239"/>
      <c r="H19" s="239"/>
      <c r="I19" s="76" t="str">
        <f t="shared" si="1"/>
        <v/>
      </c>
      <c r="J19" s="6">
        <f t="shared" si="0"/>
        <v>0</v>
      </c>
      <c r="K19" s="10"/>
      <c r="L19" s="10"/>
    </row>
    <row r="20" spans="1:12" s="37" customFormat="1" x14ac:dyDescent="0.25">
      <c r="A20" s="28"/>
      <c r="B20" s="28"/>
      <c r="C20" s="28"/>
      <c r="D20" s="28"/>
      <c r="E20" s="35" t="s">
        <v>288</v>
      </c>
      <c r="F20" s="123" t="s">
        <v>296</v>
      </c>
      <c r="G20" s="239"/>
      <c r="H20" s="239"/>
      <c r="I20" s="76" t="str">
        <f t="shared" si="1"/>
        <v/>
      </c>
      <c r="J20" s="6">
        <f t="shared" si="0"/>
        <v>0</v>
      </c>
      <c r="K20" s="10"/>
      <c r="L20" s="10"/>
    </row>
    <row r="21" spans="1:12" s="37" customFormat="1" x14ac:dyDescent="0.25">
      <c r="A21" s="28"/>
      <c r="B21" s="28"/>
      <c r="C21" s="28"/>
      <c r="D21" s="28"/>
      <c r="E21" s="35" t="s">
        <v>159</v>
      </c>
      <c r="F21" s="123" t="s">
        <v>45</v>
      </c>
      <c r="G21" s="239"/>
      <c r="H21" s="239"/>
      <c r="I21" s="76" t="str">
        <f t="shared" si="1"/>
        <v/>
      </c>
      <c r="J21" s="6">
        <f t="shared" si="0"/>
        <v>0</v>
      </c>
      <c r="K21" s="10"/>
      <c r="L21" s="10"/>
    </row>
    <row r="22" spans="1:12" s="37" customFormat="1" x14ac:dyDescent="0.25">
      <c r="A22" s="28"/>
      <c r="B22" s="28"/>
      <c r="C22" s="28"/>
      <c r="D22" s="28"/>
      <c r="E22" s="35" t="s">
        <v>160</v>
      </c>
      <c r="F22" s="123" t="s">
        <v>46</v>
      </c>
      <c r="G22" s="239"/>
      <c r="H22" s="239"/>
      <c r="I22" s="76" t="str">
        <f t="shared" si="1"/>
        <v/>
      </c>
      <c r="J22" s="6">
        <f t="shared" si="0"/>
        <v>0</v>
      </c>
      <c r="K22" s="10"/>
      <c r="L22" s="10"/>
    </row>
    <row r="23" spans="1:12" s="37" customFormat="1" ht="27" x14ac:dyDescent="0.25">
      <c r="A23" s="28"/>
      <c r="B23" s="28"/>
      <c r="C23" s="28"/>
      <c r="D23" s="28"/>
      <c r="E23" s="35" t="s">
        <v>162</v>
      </c>
      <c r="F23" s="123" t="s">
        <v>61</v>
      </c>
      <c r="G23" s="239"/>
      <c r="H23" s="239"/>
      <c r="I23" s="76" t="str">
        <f t="shared" si="1"/>
        <v/>
      </c>
      <c r="J23" s="6">
        <f t="shared" si="0"/>
        <v>0</v>
      </c>
      <c r="K23" s="10"/>
      <c r="L23" s="10"/>
    </row>
    <row r="24" spans="1:12" s="37" customFormat="1" ht="27" x14ac:dyDescent="0.25">
      <c r="A24" s="28"/>
      <c r="B24" s="28"/>
      <c r="C24" s="28"/>
      <c r="D24" s="28"/>
      <c r="E24" s="35" t="s">
        <v>289</v>
      </c>
      <c r="F24" s="123" t="s">
        <v>297</v>
      </c>
      <c r="G24" s="239"/>
      <c r="H24" s="239"/>
      <c r="I24" s="76" t="str">
        <f t="shared" si="1"/>
        <v/>
      </c>
      <c r="J24" s="6">
        <f t="shared" si="0"/>
        <v>0</v>
      </c>
      <c r="K24" s="10"/>
      <c r="L24" s="10"/>
    </row>
    <row r="25" spans="1:12" s="37" customFormat="1" x14ac:dyDescent="0.25">
      <c r="A25" s="28"/>
      <c r="B25" s="28"/>
      <c r="C25" s="28"/>
      <c r="D25" s="28"/>
      <c r="E25" s="35" t="s">
        <v>290</v>
      </c>
      <c r="F25" s="123" t="s">
        <v>47</v>
      </c>
      <c r="G25" s="239"/>
      <c r="H25" s="239"/>
      <c r="I25" s="76" t="str">
        <f t="shared" si="1"/>
        <v/>
      </c>
      <c r="J25" s="6">
        <f t="shared" si="0"/>
        <v>0</v>
      </c>
      <c r="K25" s="10"/>
      <c r="L25" s="10"/>
    </row>
    <row r="26" spans="1:12" s="37" customFormat="1" x14ac:dyDescent="0.25">
      <c r="A26" s="28"/>
      <c r="B26" s="28"/>
      <c r="C26" s="28"/>
      <c r="D26" s="28"/>
      <c r="E26" s="35" t="s">
        <v>291</v>
      </c>
      <c r="F26" s="123" t="s">
        <v>298</v>
      </c>
      <c r="G26" s="239"/>
      <c r="H26" s="239"/>
      <c r="I26" s="76" t="str">
        <f t="shared" si="1"/>
        <v/>
      </c>
      <c r="J26" s="6">
        <f t="shared" si="0"/>
        <v>0</v>
      </c>
      <c r="K26" s="10"/>
      <c r="L26" s="10"/>
    </row>
    <row r="27" spans="1:12" s="37" customFormat="1" ht="27" x14ac:dyDescent="0.25">
      <c r="A27" s="28"/>
      <c r="B27" s="28"/>
      <c r="C27" s="28"/>
      <c r="D27" s="28"/>
      <c r="E27" s="35" t="s">
        <v>292</v>
      </c>
      <c r="F27" s="123" t="s">
        <v>299</v>
      </c>
      <c r="G27" s="239"/>
      <c r="H27" s="239"/>
      <c r="I27" s="76" t="str">
        <f t="shared" si="1"/>
        <v/>
      </c>
      <c r="J27" s="6">
        <f t="shared" si="0"/>
        <v>0</v>
      </c>
      <c r="K27" s="10"/>
      <c r="L27" s="10"/>
    </row>
    <row r="28" spans="1:12" s="37" customFormat="1" ht="27" x14ac:dyDescent="0.25">
      <c r="A28" s="28"/>
      <c r="B28" s="28"/>
      <c r="C28" s="28"/>
      <c r="D28" s="28"/>
      <c r="E28" s="35" t="s">
        <v>293</v>
      </c>
      <c r="F28" s="123" t="s">
        <v>62</v>
      </c>
      <c r="G28" s="239"/>
      <c r="H28" s="239"/>
      <c r="I28" s="76" t="str">
        <f t="shared" si="1"/>
        <v/>
      </c>
      <c r="J28" s="6">
        <f t="shared" si="0"/>
        <v>0</v>
      </c>
      <c r="K28" s="10"/>
      <c r="L28" s="10"/>
    </row>
    <row r="29" spans="1:12" s="37" customFormat="1" ht="27" x14ac:dyDescent="0.25">
      <c r="A29" s="28"/>
      <c r="B29" s="28"/>
      <c r="C29" s="28"/>
      <c r="D29" s="28"/>
      <c r="E29" s="35" t="s">
        <v>294</v>
      </c>
      <c r="F29" s="123" t="s">
        <v>300</v>
      </c>
      <c r="G29" s="239"/>
      <c r="H29" s="239"/>
      <c r="I29" s="76" t="str">
        <f t="shared" si="1"/>
        <v/>
      </c>
      <c r="J29" s="6">
        <f t="shared" si="0"/>
        <v>0</v>
      </c>
      <c r="K29" s="10"/>
      <c r="L29" s="10"/>
    </row>
    <row r="30" spans="1:12" s="37" customFormat="1" ht="27.75" thickBot="1" x14ac:dyDescent="0.3">
      <c r="A30" s="34"/>
      <c r="B30" s="34"/>
      <c r="C30" s="34"/>
      <c r="D30" s="34"/>
      <c r="E30" s="124" t="s">
        <v>295</v>
      </c>
      <c r="F30" s="125" t="s">
        <v>301</v>
      </c>
      <c r="G30" s="242"/>
      <c r="H30" s="242"/>
      <c r="I30" s="78" t="str">
        <f t="shared" si="1"/>
        <v/>
      </c>
      <c r="J30" s="33">
        <f t="shared" si="0"/>
        <v>0</v>
      </c>
      <c r="K30" s="10"/>
      <c r="L30" s="10"/>
    </row>
    <row r="31" spans="1:12" ht="15.75" thickBot="1" x14ac:dyDescent="0.3">
      <c r="A31" s="40"/>
      <c r="B31" s="41"/>
      <c r="C31" s="41"/>
      <c r="D31" s="41"/>
      <c r="E31" s="41"/>
      <c r="F31" s="39" t="s">
        <v>22</v>
      </c>
      <c r="G31" s="42">
        <f>SUM(G18:G30)</f>
        <v>0</v>
      </c>
      <c r="H31" s="42">
        <f>SUM(H18:H30)</f>
        <v>0</v>
      </c>
      <c r="I31" s="84" t="str">
        <f t="shared" si="1"/>
        <v/>
      </c>
      <c r="J31" s="56">
        <f t="shared" si="0"/>
        <v>0</v>
      </c>
      <c r="K31" s="13"/>
      <c r="L31" s="13"/>
    </row>
    <row r="32" spans="1:12" ht="15" customHeight="1" x14ac:dyDescent="0.25">
      <c r="A32" s="117"/>
      <c r="B32" s="118"/>
      <c r="C32" s="118"/>
      <c r="D32" s="118"/>
      <c r="E32" s="119"/>
      <c r="F32" s="126" t="s">
        <v>156</v>
      </c>
      <c r="G32" s="121"/>
      <c r="H32" s="121"/>
      <c r="I32" s="115" t="str">
        <f t="shared" si="1"/>
        <v/>
      </c>
      <c r="J32" s="122"/>
      <c r="K32" s="13"/>
      <c r="L32" s="13"/>
    </row>
    <row r="33" spans="1:12" s="37" customFormat="1" x14ac:dyDescent="0.25">
      <c r="A33" s="138"/>
      <c r="B33" s="138"/>
      <c r="C33" s="138"/>
      <c r="D33" s="138"/>
      <c r="E33" s="139" t="s">
        <v>154</v>
      </c>
      <c r="F33" s="140" t="s">
        <v>21</v>
      </c>
      <c r="G33" s="141">
        <f>G18</f>
        <v>0</v>
      </c>
      <c r="H33" s="141">
        <f>H18</f>
        <v>0</v>
      </c>
      <c r="I33" s="142" t="str">
        <f t="shared" ref="I33:I45" si="2">IF(OR(ISBLANK(G33),G33=0),"",H33/G33)</f>
        <v/>
      </c>
      <c r="J33" s="141">
        <f t="shared" ref="J33:J45" si="3">H33-G33</f>
        <v>0</v>
      </c>
      <c r="K33" s="10"/>
      <c r="L33" s="10"/>
    </row>
    <row r="34" spans="1:12" s="37" customFormat="1" x14ac:dyDescent="0.25">
      <c r="A34" s="138"/>
      <c r="B34" s="138"/>
      <c r="C34" s="138"/>
      <c r="D34" s="138"/>
      <c r="E34" s="139" t="s">
        <v>161</v>
      </c>
      <c r="F34" s="140" t="s">
        <v>60</v>
      </c>
      <c r="G34" s="141">
        <f t="shared" ref="G34:H45" si="4">G19</f>
        <v>0</v>
      </c>
      <c r="H34" s="141">
        <f t="shared" si="4"/>
        <v>0</v>
      </c>
      <c r="I34" s="142" t="str">
        <f t="shared" si="2"/>
        <v/>
      </c>
      <c r="J34" s="141">
        <f t="shared" si="3"/>
        <v>0</v>
      </c>
      <c r="K34" s="10"/>
      <c r="L34" s="10"/>
    </row>
    <row r="35" spans="1:12" s="37" customFormat="1" x14ac:dyDescent="0.25">
      <c r="A35" s="138"/>
      <c r="B35" s="138"/>
      <c r="C35" s="138"/>
      <c r="D35" s="138"/>
      <c r="E35" s="139" t="s">
        <v>288</v>
      </c>
      <c r="F35" s="140" t="s">
        <v>296</v>
      </c>
      <c r="G35" s="141">
        <f t="shared" si="4"/>
        <v>0</v>
      </c>
      <c r="H35" s="141">
        <f t="shared" si="4"/>
        <v>0</v>
      </c>
      <c r="I35" s="142" t="str">
        <f t="shared" si="2"/>
        <v/>
      </c>
      <c r="J35" s="141">
        <f t="shared" si="3"/>
        <v>0</v>
      </c>
      <c r="K35" s="10"/>
      <c r="L35" s="10"/>
    </row>
    <row r="36" spans="1:12" s="37" customFormat="1" x14ac:dyDescent="0.25">
      <c r="A36" s="138"/>
      <c r="B36" s="138"/>
      <c r="C36" s="138"/>
      <c r="D36" s="138"/>
      <c r="E36" s="139" t="s">
        <v>159</v>
      </c>
      <c r="F36" s="140" t="s">
        <v>45</v>
      </c>
      <c r="G36" s="141">
        <f t="shared" si="4"/>
        <v>0</v>
      </c>
      <c r="H36" s="141">
        <f t="shared" si="4"/>
        <v>0</v>
      </c>
      <c r="I36" s="142" t="str">
        <f t="shared" si="2"/>
        <v/>
      </c>
      <c r="J36" s="141">
        <f t="shared" si="3"/>
        <v>0</v>
      </c>
      <c r="K36" s="10"/>
      <c r="L36" s="10"/>
    </row>
    <row r="37" spans="1:12" s="37" customFormat="1" x14ac:dyDescent="0.25">
      <c r="A37" s="138"/>
      <c r="B37" s="138"/>
      <c r="C37" s="138"/>
      <c r="D37" s="138"/>
      <c r="E37" s="139" t="s">
        <v>160</v>
      </c>
      <c r="F37" s="140" t="s">
        <v>46</v>
      </c>
      <c r="G37" s="141">
        <f t="shared" si="4"/>
        <v>0</v>
      </c>
      <c r="H37" s="141">
        <f t="shared" si="4"/>
        <v>0</v>
      </c>
      <c r="I37" s="142" t="str">
        <f t="shared" si="2"/>
        <v/>
      </c>
      <c r="J37" s="141">
        <f t="shared" si="3"/>
        <v>0</v>
      </c>
      <c r="K37" s="10"/>
      <c r="L37" s="10"/>
    </row>
    <row r="38" spans="1:12" s="37" customFormat="1" ht="27" x14ac:dyDescent="0.25">
      <c r="A38" s="138"/>
      <c r="B38" s="138"/>
      <c r="C38" s="138"/>
      <c r="D38" s="138"/>
      <c r="E38" s="139" t="s">
        <v>162</v>
      </c>
      <c r="F38" s="140" t="s">
        <v>61</v>
      </c>
      <c r="G38" s="141">
        <f t="shared" si="4"/>
        <v>0</v>
      </c>
      <c r="H38" s="141">
        <f t="shared" si="4"/>
        <v>0</v>
      </c>
      <c r="I38" s="142" t="str">
        <f t="shared" si="2"/>
        <v/>
      </c>
      <c r="J38" s="141">
        <f t="shared" si="3"/>
        <v>0</v>
      </c>
      <c r="K38" s="10"/>
      <c r="L38" s="10"/>
    </row>
    <row r="39" spans="1:12" s="37" customFormat="1" ht="27" x14ac:dyDescent="0.25">
      <c r="A39" s="138"/>
      <c r="B39" s="138"/>
      <c r="C39" s="138"/>
      <c r="D39" s="138"/>
      <c r="E39" s="139" t="s">
        <v>289</v>
      </c>
      <c r="F39" s="140" t="s">
        <v>297</v>
      </c>
      <c r="G39" s="141">
        <f t="shared" si="4"/>
        <v>0</v>
      </c>
      <c r="H39" s="141">
        <f t="shared" si="4"/>
        <v>0</v>
      </c>
      <c r="I39" s="142" t="str">
        <f t="shared" si="2"/>
        <v/>
      </c>
      <c r="J39" s="141">
        <f t="shared" si="3"/>
        <v>0</v>
      </c>
      <c r="K39" s="10"/>
      <c r="L39" s="10"/>
    </row>
    <row r="40" spans="1:12" s="37" customFormat="1" x14ac:dyDescent="0.25">
      <c r="A40" s="138"/>
      <c r="B40" s="138"/>
      <c r="C40" s="138"/>
      <c r="D40" s="138"/>
      <c r="E40" s="139" t="s">
        <v>290</v>
      </c>
      <c r="F40" s="140" t="s">
        <v>47</v>
      </c>
      <c r="G40" s="141">
        <f t="shared" si="4"/>
        <v>0</v>
      </c>
      <c r="H40" s="141">
        <f t="shared" si="4"/>
        <v>0</v>
      </c>
      <c r="I40" s="142" t="str">
        <f t="shared" si="2"/>
        <v/>
      </c>
      <c r="J40" s="141">
        <f t="shared" si="3"/>
        <v>0</v>
      </c>
      <c r="K40" s="10"/>
      <c r="L40" s="10"/>
    </row>
    <row r="41" spans="1:12" s="37" customFormat="1" x14ac:dyDescent="0.25">
      <c r="A41" s="138"/>
      <c r="B41" s="138"/>
      <c r="C41" s="138"/>
      <c r="D41" s="138"/>
      <c r="E41" s="139" t="s">
        <v>291</v>
      </c>
      <c r="F41" s="140" t="s">
        <v>298</v>
      </c>
      <c r="G41" s="141">
        <f t="shared" si="4"/>
        <v>0</v>
      </c>
      <c r="H41" s="141">
        <f t="shared" si="4"/>
        <v>0</v>
      </c>
      <c r="I41" s="142" t="str">
        <f t="shared" si="2"/>
        <v/>
      </c>
      <c r="J41" s="141">
        <f t="shared" si="3"/>
        <v>0</v>
      </c>
      <c r="K41" s="10"/>
      <c r="L41" s="10"/>
    </row>
    <row r="42" spans="1:12" s="37" customFormat="1" ht="27" x14ac:dyDescent="0.25">
      <c r="A42" s="138"/>
      <c r="B42" s="138"/>
      <c r="C42" s="138"/>
      <c r="D42" s="138"/>
      <c r="E42" s="139" t="s">
        <v>292</v>
      </c>
      <c r="F42" s="140" t="s">
        <v>299</v>
      </c>
      <c r="G42" s="141">
        <f t="shared" si="4"/>
        <v>0</v>
      </c>
      <c r="H42" s="141">
        <f t="shared" si="4"/>
        <v>0</v>
      </c>
      <c r="I42" s="142" t="str">
        <f t="shared" si="2"/>
        <v/>
      </c>
      <c r="J42" s="141">
        <f t="shared" si="3"/>
        <v>0</v>
      </c>
      <c r="K42" s="10"/>
      <c r="L42" s="10"/>
    </row>
    <row r="43" spans="1:12" s="37" customFormat="1" ht="27" x14ac:dyDescent="0.25">
      <c r="A43" s="138"/>
      <c r="B43" s="138"/>
      <c r="C43" s="138"/>
      <c r="D43" s="138"/>
      <c r="E43" s="139" t="s">
        <v>293</v>
      </c>
      <c r="F43" s="140" t="s">
        <v>62</v>
      </c>
      <c r="G43" s="141">
        <f t="shared" si="4"/>
        <v>0</v>
      </c>
      <c r="H43" s="141">
        <f t="shared" si="4"/>
        <v>0</v>
      </c>
      <c r="I43" s="142" t="str">
        <f t="shared" si="2"/>
        <v/>
      </c>
      <c r="J43" s="141">
        <f t="shared" si="3"/>
        <v>0</v>
      </c>
      <c r="K43" s="10"/>
      <c r="L43" s="10"/>
    </row>
    <row r="44" spans="1:12" s="37" customFormat="1" ht="27" x14ac:dyDescent="0.25">
      <c r="A44" s="138"/>
      <c r="B44" s="138"/>
      <c r="C44" s="138"/>
      <c r="D44" s="138"/>
      <c r="E44" s="139" t="s">
        <v>294</v>
      </c>
      <c r="F44" s="140" t="s">
        <v>300</v>
      </c>
      <c r="G44" s="141">
        <f t="shared" si="4"/>
        <v>0</v>
      </c>
      <c r="H44" s="141">
        <f t="shared" si="4"/>
        <v>0</v>
      </c>
      <c r="I44" s="142" t="str">
        <f t="shared" si="2"/>
        <v/>
      </c>
      <c r="J44" s="141">
        <f t="shared" si="3"/>
        <v>0</v>
      </c>
      <c r="K44" s="10"/>
      <c r="L44" s="10"/>
    </row>
    <row r="45" spans="1:12" s="37" customFormat="1" ht="27.75" thickBot="1" x14ac:dyDescent="0.3">
      <c r="A45" s="143"/>
      <c r="B45" s="143"/>
      <c r="C45" s="143"/>
      <c r="D45" s="143"/>
      <c r="E45" s="144" t="s">
        <v>295</v>
      </c>
      <c r="F45" s="145" t="s">
        <v>301</v>
      </c>
      <c r="G45" s="146">
        <f t="shared" si="4"/>
        <v>0</v>
      </c>
      <c r="H45" s="146">
        <f t="shared" si="4"/>
        <v>0</v>
      </c>
      <c r="I45" s="147" t="str">
        <f t="shared" si="2"/>
        <v/>
      </c>
      <c r="J45" s="146">
        <f t="shared" si="3"/>
        <v>0</v>
      </c>
      <c r="K45" s="10"/>
      <c r="L45" s="10"/>
    </row>
    <row r="46" spans="1:12" ht="15.75" thickBot="1" x14ac:dyDescent="0.3">
      <c r="A46" s="64"/>
      <c r="B46" s="65"/>
      <c r="C46" s="65"/>
      <c r="D46" s="65"/>
      <c r="E46" s="66"/>
      <c r="F46" s="67" t="s">
        <v>23</v>
      </c>
      <c r="G46" s="65">
        <f>G31</f>
        <v>0</v>
      </c>
      <c r="H46" s="65">
        <f>H31</f>
        <v>0</v>
      </c>
      <c r="I46" s="65" t="str">
        <f>IF(OR(ISBLANK(G46),G46=0),"",H46/G46)</f>
        <v/>
      </c>
      <c r="J46" s="65">
        <f>H46-G46</f>
        <v>0</v>
      </c>
      <c r="K46" s="13"/>
      <c r="L46" s="13"/>
    </row>
    <row r="47" spans="1:12" ht="27" x14ac:dyDescent="0.25">
      <c r="A47" s="15">
        <v>2</v>
      </c>
      <c r="B47" s="15"/>
      <c r="C47" s="15"/>
      <c r="D47" s="15"/>
      <c r="E47" s="15"/>
      <c r="F47" s="16" t="s">
        <v>24</v>
      </c>
      <c r="G47" s="243"/>
      <c r="H47" s="243"/>
      <c r="I47" s="80" t="str">
        <f t="shared" si="1"/>
        <v/>
      </c>
      <c r="J47" s="15"/>
      <c r="K47" s="10"/>
      <c r="L47" s="10"/>
    </row>
    <row r="48" spans="1:12" ht="40.5" x14ac:dyDescent="0.25">
      <c r="A48" s="6"/>
      <c r="B48" s="6"/>
      <c r="C48" s="7">
        <v>110</v>
      </c>
      <c r="D48" s="7"/>
      <c r="E48" s="7"/>
      <c r="F48" s="8" t="s">
        <v>9</v>
      </c>
      <c r="G48" s="239"/>
      <c r="H48" s="239"/>
      <c r="I48" s="76" t="str">
        <f t="shared" si="1"/>
        <v/>
      </c>
      <c r="J48" s="15"/>
      <c r="K48" s="10"/>
      <c r="L48" s="10"/>
    </row>
    <row r="49" spans="1:12" x14ac:dyDescent="0.25">
      <c r="A49" s="4"/>
      <c r="B49" s="4"/>
      <c r="C49" s="4"/>
      <c r="D49" s="6">
        <v>13</v>
      </c>
      <c r="E49" s="6">
        <v>411</v>
      </c>
      <c r="F49" s="9" t="s">
        <v>10</v>
      </c>
      <c r="G49" s="239"/>
      <c r="H49" s="239"/>
      <c r="I49" s="76" t="str">
        <f t="shared" si="1"/>
        <v/>
      </c>
      <c r="J49" s="20">
        <f t="shared" si="0"/>
        <v>0</v>
      </c>
      <c r="K49" s="10"/>
      <c r="L49" s="10"/>
    </row>
    <row r="50" spans="1:12" ht="17.25" customHeight="1" x14ac:dyDescent="0.25">
      <c r="A50" s="4"/>
      <c r="B50" s="4"/>
      <c r="C50" s="4"/>
      <c r="D50" s="6">
        <v>14</v>
      </c>
      <c r="E50" s="6">
        <v>412</v>
      </c>
      <c r="F50" s="9" t="s">
        <v>11</v>
      </c>
      <c r="G50" s="239"/>
      <c r="H50" s="239"/>
      <c r="I50" s="76" t="str">
        <f t="shared" si="1"/>
        <v/>
      </c>
      <c r="J50" s="20">
        <f t="shared" si="0"/>
        <v>0</v>
      </c>
      <c r="K50" s="10"/>
      <c r="L50" s="10"/>
    </row>
    <row r="51" spans="1:12" x14ac:dyDescent="0.25">
      <c r="A51" s="4"/>
      <c r="B51" s="4"/>
      <c r="C51" s="4"/>
      <c r="D51" s="6">
        <v>15</v>
      </c>
      <c r="E51" s="6">
        <v>413</v>
      </c>
      <c r="F51" s="9" t="s">
        <v>12</v>
      </c>
      <c r="G51" s="239"/>
      <c r="H51" s="239"/>
      <c r="I51" s="76" t="str">
        <f t="shared" si="1"/>
        <v/>
      </c>
      <c r="J51" s="20">
        <f t="shared" si="0"/>
        <v>0</v>
      </c>
      <c r="K51" s="10"/>
      <c r="L51" s="10"/>
    </row>
    <row r="52" spans="1:12" x14ac:dyDescent="0.25">
      <c r="A52" s="4"/>
      <c r="B52" s="4"/>
      <c r="C52" s="4"/>
      <c r="D52" s="6">
        <v>16</v>
      </c>
      <c r="E52" s="6">
        <v>414</v>
      </c>
      <c r="F52" s="9" t="s">
        <v>13</v>
      </c>
      <c r="G52" s="239"/>
      <c r="H52" s="239"/>
      <c r="I52" s="76" t="str">
        <f t="shared" si="1"/>
        <v/>
      </c>
      <c r="J52" s="20">
        <f t="shared" si="0"/>
        <v>0</v>
      </c>
      <c r="K52" s="10"/>
      <c r="L52" s="10"/>
    </row>
    <row r="53" spans="1:12" x14ac:dyDescent="0.25">
      <c r="A53" s="4"/>
      <c r="B53" s="4"/>
      <c r="C53" s="4"/>
      <c r="D53" s="6">
        <v>17</v>
      </c>
      <c r="E53" s="6">
        <v>415</v>
      </c>
      <c r="F53" s="9" t="s">
        <v>25</v>
      </c>
      <c r="G53" s="239"/>
      <c r="H53" s="239"/>
      <c r="I53" s="76" t="str">
        <f t="shared" si="1"/>
        <v/>
      </c>
      <c r="J53" s="20">
        <f t="shared" si="0"/>
        <v>0</v>
      </c>
      <c r="K53" s="10"/>
      <c r="L53" s="10"/>
    </row>
    <row r="54" spans="1:12" ht="27" x14ac:dyDescent="0.25">
      <c r="A54" s="4"/>
      <c r="B54" s="4"/>
      <c r="C54" s="4"/>
      <c r="D54" s="6">
        <v>18</v>
      </c>
      <c r="E54" s="6">
        <v>416</v>
      </c>
      <c r="F54" s="9" t="s">
        <v>15</v>
      </c>
      <c r="G54" s="239"/>
      <c r="H54" s="239"/>
      <c r="I54" s="76" t="str">
        <f t="shared" si="1"/>
        <v/>
      </c>
      <c r="J54" s="20">
        <f t="shared" si="0"/>
        <v>0</v>
      </c>
      <c r="K54" s="10"/>
      <c r="L54" s="10"/>
    </row>
    <row r="55" spans="1:12" x14ac:dyDescent="0.25">
      <c r="A55" s="4"/>
      <c r="B55" s="4"/>
      <c r="C55" s="4"/>
      <c r="D55" s="6">
        <v>19</v>
      </c>
      <c r="E55" s="6">
        <v>421</v>
      </c>
      <c r="F55" s="9" t="s">
        <v>16</v>
      </c>
      <c r="G55" s="239"/>
      <c r="H55" s="239"/>
      <c r="I55" s="76" t="str">
        <f t="shared" si="1"/>
        <v/>
      </c>
      <c r="J55" s="20">
        <f t="shared" si="0"/>
        <v>0</v>
      </c>
      <c r="K55" s="10"/>
      <c r="L55" s="10"/>
    </row>
    <row r="56" spans="1:12" x14ac:dyDescent="0.25">
      <c r="A56" s="4"/>
      <c r="B56" s="4"/>
      <c r="C56" s="4"/>
      <c r="D56" s="6">
        <v>20</v>
      </c>
      <c r="E56" s="6">
        <v>422</v>
      </c>
      <c r="F56" s="9" t="s">
        <v>26</v>
      </c>
      <c r="G56" s="239"/>
      <c r="H56" s="239"/>
      <c r="I56" s="76" t="str">
        <f t="shared" si="1"/>
        <v/>
      </c>
      <c r="J56" s="20">
        <f t="shared" si="0"/>
        <v>0</v>
      </c>
      <c r="K56" s="10"/>
      <c r="L56" s="10"/>
    </row>
    <row r="57" spans="1:12" x14ac:dyDescent="0.25">
      <c r="A57" s="4"/>
      <c r="B57" s="4"/>
      <c r="C57" s="4"/>
      <c r="D57" s="6">
        <v>21</v>
      </c>
      <c r="E57" s="6">
        <v>423</v>
      </c>
      <c r="F57" s="9" t="s">
        <v>27</v>
      </c>
      <c r="G57" s="239"/>
      <c r="H57" s="239"/>
      <c r="I57" s="76" t="str">
        <f t="shared" si="1"/>
        <v/>
      </c>
      <c r="J57" s="20">
        <f t="shared" si="0"/>
        <v>0</v>
      </c>
      <c r="K57" s="10"/>
      <c r="L57" s="10"/>
    </row>
    <row r="58" spans="1:12" x14ac:dyDescent="0.25">
      <c r="A58" s="4"/>
      <c r="B58" s="4"/>
      <c r="C58" s="4"/>
      <c r="D58" s="6">
        <v>22</v>
      </c>
      <c r="E58" s="6">
        <v>425</v>
      </c>
      <c r="F58" s="9" t="s">
        <v>18</v>
      </c>
      <c r="G58" s="239"/>
      <c r="H58" s="239"/>
      <c r="I58" s="76" t="str">
        <f t="shared" si="1"/>
        <v/>
      </c>
      <c r="J58" s="20">
        <f t="shared" si="0"/>
        <v>0</v>
      </c>
      <c r="K58" s="10"/>
      <c r="L58" s="10"/>
    </row>
    <row r="59" spans="1:12" x14ac:dyDescent="0.25">
      <c r="A59" s="4"/>
      <c r="B59" s="4"/>
      <c r="C59" s="4"/>
      <c r="D59" s="6">
        <v>23</v>
      </c>
      <c r="E59" s="6">
        <v>426</v>
      </c>
      <c r="F59" s="9" t="s">
        <v>28</v>
      </c>
      <c r="G59" s="239"/>
      <c r="H59" s="239"/>
      <c r="I59" s="76" t="str">
        <f t="shared" si="1"/>
        <v/>
      </c>
      <c r="J59" s="20">
        <f t="shared" si="0"/>
        <v>0</v>
      </c>
      <c r="K59" s="10"/>
      <c r="L59" s="10"/>
    </row>
    <row r="60" spans="1:12" ht="43.5" customHeight="1" thickBot="1" x14ac:dyDescent="0.3">
      <c r="A60" s="75"/>
      <c r="B60" s="75"/>
      <c r="C60" s="75"/>
      <c r="D60" s="22">
        <v>24</v>
      </c>
      <c r="E60" s="22">
        <v>482</v>
      </c>
      <c r="F60" s="27" t="s">
        <v>151</v>
      </c>
      <c r="G60" s="244"/>
      <c r="H60" s="244"/>
      <c r="I60" s="78" t="str">
        <f t="shared" si="1"/>
        <v/>
      </c>
      <c r="J60" s="22">
        <f>H60-G60</f>
        <v>0</v>
      </c>
      <c r="K60" s="10"/>
      <c r="L60" s="10"/>
    </row>
    <row r="61" spans="1:12" ht="24.75" customHeight="1" x14ac:dyDescent="0.25">
      <c r="A61" s="148"/>
      <c r="B61" s="126"/>
      <c r="C61" s="126"/>
      <c r="D61" s="118"/>
      <c r="E61" s="119"/>
      <c r="F61" s="126" t="s">
        <v>157</v>
      </c>
      <c r="G61" s="241"/>
      <c r="H61" s="241"/>
      <c r="I61" s="115" t="str">
        <f t="shared" si="1"/>
        <v/>
      </c>
      <c r="J61" s="121"/>
      <c r="K61" s="10"/>
      <c r="L61" s="10"/>
    </row>
    <row r="62" spans="1:12" s="37" customFormat="1" x14ac:dyDescent="0.25">
      <c r="A62" s="28"/>
      <c r="B62" s="28"/>
      <c r="C62" s="28"/>
      <c r="D62" s="28"/>
      <c r="E62" s="35" t="s">
        <v>154</v>
      </c>
      <c r="F62" s="123" t="s">
        <v>21</v>
      </c>
      <c r="G62" s="239"/>
      <c r="H62" s="239"/>
      <c r="I62" s="76" t="str">
        <f t="shared" si="1"/>
        <v/>
      </c>
      <c r="J62" s="6">
        <f t="shared" ref="J62:J74" si="5">H62-G62</f>
        <v>0</v>
      </c>
      <c r="K62" s="10"/>
      <c r="L62" s="10"/>
    </row>
    <row r="63" spans="1:12" s="37" customFormat="1" x14ac:dyDescent="0.25">
      <c r="A63" s="28"/>
      <c r="B63" s="28"/>
      <c r="C63" s="28"/>
      <c r="D63" s="28"/>
      <c r="E63" s="35" t="s">
        <v>161</v>
      </c>
      <c r="F63" s="123" t="s">
        <v>60</v>
      </c>
      <c r="G63" s="239"/>
      <c r="H63" s="239"/>
      <c r="I63" s="76" t="str">
        <f t="shared" si="1"/>
        <v/>
      </c>
      <c r="J63" s="6">
        <f t="shared" si="5"/>
        <v>0</v>
      </c>
      <c r="K63" s="10"/>
      <c r="L63" s="10"/>
    </row>
    <row r="64" spans="1:12" s="37" customFormat="1" x14ac:dyDescent="0.25">
      <c r="A64" s="28"/>
      <c r="B64" s="28"/>
      <c r="C64" s="28"/>
      <c r="D64" s="28"/>
      <c r="E64" s="35" t="s">
        <v>288</v>
      </c>
      <c r="F64" s="123" t="s">
        <v>296</v>
      </c>
      <c r="G64" s="239"/>
      <c r="H64" s="239"/>
      <c r="I64" s="76" t="str">
        <f t="shared" si="1"/>
        <v/>
      </c>
      <c r="J64" s="6">
        <f t="shared" si="5"/>
        <v>0</v>
      </c>
      <c r="K64" s="10"/>
      <c r="L64" s="10"/>
    </row>
    <row r="65" spans="1:12" s="37" customFormat="1" x14ac:dyDescent="0.25">
      <c r="A65" s="28"/>
      <c r="B65" s="28"/>
      <c r="C65" s="28"/>
      <c r="D65" s="28"/>
      <c r="E65" s="35" t="s">
        <v>159</v>
      </c>
      <c r="F65" s="123" t="s">
        <v>45</v>
      </c>
      <c r="G65" s="239"/>
      <c r="H65" s="239"/>
      <c r="I65" s="76" t="str">
        <f t="shared" si="1"/>
        <v/>
      </c>
      <c r="J65" s="6">
        <f t="shared" si="5"/>
        <v>0</v>
      </c>
      <c r="K65" s="10"/>
      <c r="L65" s="10"/>
    </row>
    <row r="66" spans="1:12" s="37" customFormat="1" x14ac:dyDescent="0.25">
      <c r="A66" s="28"/>
      <c r="B66" s="28"/>
      <c r="C66" s="28"/>
      <c r="D66" s="28"/>
      <c r="E66" s="35" t="s">
        <v>160</v>
      </c>
      <c r="F66" s="123" t="s">
        <v>46</v>
      </c>
      <c r="G66" s="239"/>
      <c r="H66" s="239"/>
      <c r="I66" s="76" t="str">
        <f t="shared" si="1"/>
        <v/>
      </c>
      <c r="J66" s="6">
        <f t="shared" si="5"/>
        <v>0</v>
      </c>
      <c r="K66" s="10"/>
      <c r="L66" s="10"/>
    </row>
    <row r="67" spans="1:12" s="37" customFormat="1" ht="27" x14ac:dyDescent="0.25">
      <c r="A67" s="28"/>
      <c r="B67" s="28"/>
      <c r="C67" s="28"/>
      <c r="D67" s="28"/>
      <c r="E67" s="35" t="s">
        <v>162</v>
      </c>
      <c r="F67" s="123" t="s">
        <v>61</v>
      </c>
      <c r="G67" s="239"/>
      <c r="H67" s="239"/>
      <c r="I67" s="76" t="str">
        <f t="shared" si="1"/>
        <v/>
      </c>
      <c r="J67" s="6">
        <f t="shared" si="5"/>
        <v>0</v>
      </c>
      <c r="K67" s="10"/>
      <c r="L67" s="10"/>
    </row>
    <row r="68" spans="1:12" s="37" customFormat="1" ht="27" x14ac:dyDescent="0.25">
      <c r="A68" s="28"/>
      <c r="B68" s="28"/>
      <c r="C68" s="28"/>
      <c r="D68" s="28"/>
      <c r="E68" s="35" t="s">
        <v>289</v>
      </c>
      <c r="F68" s="123" t="s">
        <v>297</v>
      </c>
      <c r="G68" s="239"/>
      <c r="H68" s="239"/>
      <c r="I68" s="76" t="str">
        <f t="shared" si="1"/>
        <v/>
      </c>
      <c r="J68" s="6">
        <f t="shared" si="5"/>
        <v>0</v>
      </c>
      <c r="K68" s="10"/>
      <c r="L68" s="10"/>
    </row>
    <row r="69" spans="1:12" s="37" customFormat="1" x14ac:dyDescent="0.25">
      <c r="A69" s="28"/>
      <c r="B69" s="28"/>
      <c r="C69" s="28"/>
      <c r="D69" s="28"/>
      <c r="E69" s="35" t="s">
        <v>290</v>
      </c>
      <c r="F69" s="123" t="s">
        <v>47</v>
      </c>
      <c r="G69" s="239"/>
      <c r="H69" s="239"/>
      <c r="I69" s="76" t="str">
        <f t="shared" si="1"/>
        <v/>
      </c>
      <c r="J69" s="6">
        <f t="shared" si="5"/>
        <v>0</v>
      </c>
      <c r="K69" s="10"/>
      <c r="L69" s="10"/>
    </row>
    <row r="70" spans="1:12" s="37" customFormat="1" x14ac:dyDescent="0.25">
      <c r="A70" s="28"/>
      <c r="B70" s="28"/>
      <c r="C70" s="28"/>
      <c r="D70" s="28"/>
      <c r="E70" s="35" t="s">
        <v>291</v>
      </c>
      <c r="F70" s="123" t="s">
        <v>298</v>
      </c>
      <c r="G70" s="239"/>
      <c r="H70" s="239"/>
      <c r="I70" s="76" t="str">
        <f t="shared" si="1"/>
        <v/>
      </c>
      <c r="J70" s="6">
        <f t="shared" si="5"/>
        <v>0</v>
      </c>
      <c r="K70" s="10"/>
      <c r="L70" s="10"/>
    </row>
    <row r="71" spans="1:12" s="37" customFormat="1" ht="27" x14ac:dyDescent="0.25">
      <c r="A71" s="28"/>
      <c r="B71" s="28"/>
      <c r="C71" s="28"/>
      <c r="D71" s="28"/>
      <c r="E71" s="35" t="s">
        <v>292</v>
      </c>
      <c r="F71" s="123" t="s">
        <v>299</v>
      </c>
      <c r="G71" s="239"/>
      <c r="H71" s="239"/>
      <c r="I71" s="76" t="str">
        <f t="shared" si="1"/>
        <v/>
      </c>
      <c r="J71" s="6">
        <f t="shared" si="5"/>
        <v>0</v>
      </c>
      <c r="K71" s="10"/>
      <c r="L71" s="10"/>
    </row>
    <row r="72" spans="1:12" s="37" customFormat="1" ht="27" x14ac:dyDescent="0.25">
      <c r="A72" s="28"/>
      <c r="B72" s="28"/>
      <c r="C72" s="28"/>
      <c r="D72" s="28"/>
      <c r="E72" s="35" t="s">
        <v>293</v>
      </c>
      <c r="F72" s="123" t="s">
        <v>62</v>
      </c>
      <c r="G72" s="239"/>
      <c r="H72" s="239"/>
      <c r="I72" s="76" t="str">
        <f t="shared" si="1"/>
        <v/>
      </c>
      <c r="J72" s="6">
        <f t="shared" si="5"/>
        <v>0</v>
      </c>
      <c r="K72" s="10"/>
      <c r="L72" s="10"/>
    </row>
    <row r="73" spans="1:12" s="37" customFormat="1" ht="27" x14ac:dyDescent="0.25">
      <c r="A73" s="28"/>
      <c r="B73" s="28"/>
      <c r="C73" s="28"/>
      <c r="D73" s="28"/>
      <c r="E73" s="35" t="s">
        <v>294</v>
      </c>
      <c r="F73" s="123" t="s">
        <v>300</v>
      </c>
      <c r="G73" s="239"/>
      <c r="H73" s="239"/>
      <c r="I73" s="76" t="str">
        <f t="shared" si="1"/>
        <v/>
      </c>
      <c r="J73" s="6">
        <f t="shared" si="5"/>
        <v>0</v>
      </c>
      <c r="K73" s="10"/>
      <c r="L73" s="10"/>
    </row>
    <row r="74" spans="1:12" s="37" customFormat="1" ht="27.75" thickBot="1" x14ac:dyDescent="0.3">
      <c r="A74" s="34"/>
      <c r="B74" s="34"/>
      <c r="C74" s="34"/>
      <c r="D74" s="34"/>
      <c r="E74" s="124" t="s">
        <v>295</v>
      </c>
      <c r="F74" s="125" t="s">
        <v>301</v>
      </c>
      <c r="G74" s="242"/>
      <c r="H74" s="242"/>
      <c r="I74" s="78" t="str">
        <f t="shared" si="1"/>
        <v/>
      </c>
      <c r="J74" s="33">
        <f t="shared" si="5"/>
        <v>0</v>
      </c>
      <c r="K74" s="10"/>
      <c r="L74" s="10"/>
    </row>
    <row r="75" spans="1:12" ht="15.75" thickBot="1" x14ac:dyDescent="0.3">
      <c r="A75" s="43"/>
      <c r="B75" s="44"/>
      <c r="C75" s="44"/>
      <c r="D75" s="44"/>
      <c r="E75" s="44"/>
      <c r="F75" s="45" t="s">
        <v>22</v>
      </c>
      <c r="G75" s="46">
        <f>SUM(G62:G74)</f>
        <v>0</v>
      </c>
      <c r="H75" s="46">
        <f>SUM(H62:H74)</f>
        <v>0</v>
      </c>
      <c r="I75" s="84" t="str">
        <f t="shared" si="1"/>
        <v/>
      </c>
      <c r="J75" s="56">
        <f>H75-G75</f>
        <v>0</v>
      </c>
      <c r="K75" s="13"/>
      <c r="L75" s="13"/>
    </row>
    <row r="76" spans="1:12" x14ac:dyDescent="0.25">
      <c r="A76" s="117"/>
      <c r="B76" s="118"/>
      <c r="C76" s="118"/>
      <c r="D76" s="118"/>
      <c r="E76" s="118"/>
      <c r="F76" s="126" t="s">
        <v>158</v>
      </c>
      <c r="G76" s="121"/>
      <c r="H76" s="121"/>
      <c r="I76" s="115" t="str">
        <f t="shared" si="1"/>
        <v/>
      </c>
      <c r="J76" s="121"/>
      <c r="K76" s="13"/>
      <c r="L76" s="13"/>
    </row>
    <row r="77" spans="1:12" s="37" customFormat="1" x14ac:dyDescent="0.25">
      <c r="A77" s="138"/>
      <c r="B77" s="138"/>
      <c r="C77" s="138"/>
      <c r="D77" s="138"/>
      <c r="E77" s="139" t="s">
        <v>154</v>
      </c>
      <c r="F77" s="140" t="s">
        <v>21</v>
      </c>
      <c r="G77" s="141">
        <f>G62</f>
        <v>0</v>
      </c>
      <c r="H77" s="141">
        <f>H62</f>
        <v>0</v>
      </c>
      <c r="I77" s="142" t="str">
        <f t="shared" ref="I77:I89" si="6">IF(OR(ISBLANK(G77),G77=0),"",H77/G77)</f>
        <v/>
      </c>
      <c r="J77" s="141">
        <f t="shared" ref="J77:J89" si="7">H77-G77</f>
        <v>0</v>
      </c>
      <c r="K77" s="10"/>
      <c r="L77" s="10"/>
    </row>
    <row r="78" spans="1:12" s="37" customFormat="1" x14ac:dyDescent="0.25">
      <c r="A78" s="138"/>
      <c r="B78" s="138"/>
      <c r="C78" s="138"/>
      <c r="D78" s="138"/>
      <c r="E78" s="139" t="s">
        <v>161</v>
      </c>
      <c r="F78" s="140" t="s">
        <v>60</v>
      </c>
      <c r="G78" s="141">
        <f t="shared" ref="G78:H89" si="8">G63</f>
        <v>0</v>
      </c>
      <c r="H78" s="141">
        <f t="shared" si="8"/>
        <v>0</v>
      </c>
      <c r="I78" s="142" t="str">
        <f t="shared" si="6"/>
        <v/>
      </c>
      <c r="J78" s="141">
        <f t="shared" si="7"/>
        <v>0</v>
      </c>
      <c r="K78" s="10"/>
      <c r="L78" s="10"/>
    </row>
    <row r="79" spans="1:12" s="37" customFormat="1" x14ac:dyDescent="0.25">
      <c r="A79" s="138"/>
      <c r="B79" s="138"/>
      <c r="C79" s="138"/>
      <c r="D79" s="138"/>
      <c r="E79" s="139" t="s">
        <v>288</v>
      </c>
      <c r="F79" s="140" t="s">
        <v>296</v>
      </c>
      <c r="G79" s="141">
        <f t="shared" si="8"/>
        <v>0</v>
      </c>
      <c r="H79" s="141">
        <f t="shared" si="8"/>
        <v>0</v>
      </c>
      <c r="I79" s="142" t="str">
        <f t="shared" si="6"/>
        <v/>
      </c>
      <c r="J79" s="141">
        <f t="shared" si="7"/>
        <v>0</v>
      </c>
      <c r="K79" s="10"/>
      <c r="L79" s="10"/>
    </row>
    <row r="80" spans="1:12" s="37" customFormat="1" x14ac:dyDescent="0.25">
      <c r="A80" s="138"/>
      <c r="B80" s="138"/>
      <c r="C80" s="138"/>
      <c r="D80" s="138"/>
      <c r="E80" s="139" t="s">
        <v>159</v>
      </c>
      <c r="F80" s="140" t="s">
        <v>45</v>
      </c>
      <c r="G80" s="141">
        <f t="shared" si="8"/>
        <v>0</v>
      </c>
      <c r="H80" s="141">
        <f t="shared" si="8"/>
        <v>0</v>
      </c>
      <c r="I80" s="142" t="str">
        <f t="shared" si="6"/>
        <v/>
      </c>
      <c r="J80" s="141">
        <f t="shared" si="7"/>
        <v>0</v>
      </c>
      <c r="K80" s="10"/>
      <c r="L80" s="10"/>
    </row>
    <row r="81" spans="1:12" s="37" customFormat="1" x14ac:dyDescent="0.25">
      <c r="A81" s="138"/>
      <c r="B81" s="138"/>
      <c r="C81" s="138"/>
      <c r="D81" s="138"/>
      <c r="E81" s="139" t="s">
        <v>160</v>
      </c>
      <c r="F81" s="140" t="s">
        <v>46</v>
      </c>
      <c r="G81" s="141">
        <f t="shared" si="8"/>
        <v>0</v>
      </c>
      <c r="H81" s="141">
        <f t="shared" si="8"/>
        <v>0</v>
      </c>
      <c r="I81" s="142" t="str">
        <f t="shared" si="6"/>
        <v/>
      </c>
      <c r="J81" s="141">
        <f t="shared" si="7"/>
        <v>0</v>
      </c>
      <c r="K81" s="10"/>
      <c r="L81" s="10"/>
    </row>
    <row r="82" spans="1:12" s="37" customFormat="1" ht="27" x14ac:dyDescent="0.25">
      <c r="A82" s="138"/>
      <c r="B82" s="138"/>
      <c r="C82" s="138"/>
      <c r="D82" s="138"/>
      <c r="E82" s="139" t="s">
        <v>162</v>
      </c>
      <c r="F82" s="140" t="s">
        <v>61</v>
      </c>
      <c r="G82" s="141">
        <f t="shared" si="8"/>
        <v>0</v>
      </c>
      <c r="H82" s="141">
        <f t="shared" si="8"/>
        <v>0</v>
      </c>
      <c r="I82" s="142" t="str">
        <f t="shared" si="6"/>
        <v/>
      </c>
      <c r="J82" s="141">
        <f t="shared" si="7"/>
        <v>0</v>
      </c>
      <c r="K82" s="10"/>
      <c r="L82" s="10"/>
    </row>
    <row r="83" spans="1:12" s="37" customFormat="1" ht="27" x14ac:dyDescent="0.25">
      <c r="A83" s="138"/>
      <c r="B83" s="138"/>
      <c r="C83" s="138"/>
      <c r="D83" s="138"/>
      <c r="E83" s="139" t="s">
        <v>289</v>
      </c>
      <c r="F83" s="140" t="s">
        <v>297</v>
      </c>
      <c r="G83" s="141">
        <f t="shared" si="8"/>
        <v>0</v>
      </c>
      <c r="H83" s="141">
        <f t="shared" si="8"/>
        <v>0</v>
      </c>
      <c r="I83" s="142" t="str">
        <f t="shared" si="6"/>
        <v/>
      </c>
      <c r="J83" s="141">
        <f t="shared" si="7"/>
        <v>0</v>
      </c>
      <c r="K83" s="10"/>
      <c r="L83" s="10"/>
    </row>
    <row r="84" spans="1:12" s="37" customFormat="1" x14ac:dyDescent="0.25">
      <c r="A84" s="138"/>
      <c r="B84" s="138"/>
      <c r="C84" s="138"/>
      <c r="D84" s="138"/>
      <c r="E84" s="139" t="s">
        <v>290</v>
      </c>
      <c r="F84" s="140" t="s">
        <v>47</v>
      </c>
      <c r="G84" s="141">
        <f t="shared" si="8"/>
        <v>0</v>
      </c>
      <c r="H84" s="141">
        <f t="shared" si="8"/>
        <v>0</v>
      </c>
      <c r="I84" s="142" t="str">
        <f t="shared" si="6"/>
        <v/>
      </c>
      <c r="J84" s="141">
        <f t="shared" si="7"/>
        <v>0</v>
      </c>
      <c r="K84" s="10"/>
      <c r="L84" s="10"/>
    </row>
    <row r="85" spans="1:12" s="37" customFormat="1" x14ac:dyDescent="0.25">
      <c r="A85" s="138"/>
      <c r="B85" s="138"/>
      <c r="C85" s="138"/>
      <c r="D85" s="138"/>
      <c r="E85" s="139" t="s">
        <v>291</v>
      </c>
      <c r="F85" s="140" t="s">
        <v>298</v>
      </c>
      <c r="G85" s="141">
        <f t="shared" si="8"/>
        <v>0</v>
      </c>
      <c r="H85" s="141">
        <f t="shared" si="8"/>
        <v>0</v>
      </c>
      <c r="I85" s="142" t="str">
        <f t="shared" si="6"/>
        <v/>
      </c>
      <c r="J85" s="141">
        <f t="shared" si="7"/>
        <v>0</v>
      </c>
      <c r="K85" s="10"/>
      <c r="L85" s="10"/>
    </row>
    <row r="86" spans="1:12" s="37" customFormat="1" ht="27" x14ac:dyDescent="0.25">
      <c r="A86" s="138"/>
      <c r="B86" s="138"/>
      <c r="C86" s="138"/>
      <c r="D86" s="138"/>
      <c r="E86" s="139" t="s">
        <v>292</v>
      </c>
      <c r="F86" s="140" t="s">
        <v>299</v>
      </c>
      <c r="G86" s="141">
        <f t="shared" si="8"/>
        <v>0</v>
      </c>
      <c r="H86" s="141">
        <f t="shared" si="8"/>
        <v>0</v>
      </c>
      <c r="I86" s="142" t="str">
        <f t="shared" si="6"/>
        <v/>
      </c>
      <c r="J86" s="141">
        <f t="shared" si="7"/>
        <v>0</v>
      </c>
      <c r="K86" s="10"/>
      <c r="L86" s="10"/>
    </row>
    <row r="87" spans="1:12" s="37" customFormat="1" ht="27" x14ac:dyDescent="0.25">
      <c r="A87" s="138"/>
      <c r="B87" s="138"/>
      <c r="C87" s="138"/>
      <c r="D87" s="138"/>
      <c r="E87" s="139" t="s">
        <v>293</v>
      </c>
      <c r="F87" s="140" t="s">
        <v>62</v>
      </c>
      <c r="G87" s="141">
        <f t="shared" si="8"/>
        <v>0</v>
      </c>
      <c r="H87" s="141">
        <f t="shared" si="8"/>
        <v>0</v>
      </c>
      <c r="I87" s="142" t="str">
        <f t="shared" si="6"/>
        <v/>
      </c>
      <c r="J87" s="141">
        <f t="shared" si="7"/>
        <v>0</v>
      </c>
      <c r="K87" s="10"/>
      <c r="L87" s="10"/>
    </row>
    <row r="88" spans="1:12" s="37" customFormat="1" ht="27" x14ac:dyDescent="0.25">
      <c r="A88" s="138"/>
      <c r="B88" s="138"/>
      <c r="C88" s="138"/>
      <c r="D88" s="138"/>
      <c r="E88" s="139" t="s">
        <v>294</v>
      </c>
      <c r="F88" s="140" t="s">
        <v>300</v>
      </c>
      <c r="G88" s="141">
        <f t="shared" si="8"/>
        <v>0</v>
      </c>
      <c r="H88" s="141">
        <f t="shared" si="8"/>
        <v>0</v>
      </c>
      <c r="I88" s="142" t="str">
        <f t="shared" si="6"/>
        <v/>
      </c>
      <c r="J88" s="141">
        <f t="shared" si="7"/>
        <v>0</v>
      </c>
      <c r="K88" s="10"/>
      <c r="L88" s="10"/>
    </row>
    <row r="89" spans="1:12" s="37" customFormat="1" ht="27.75" thickBot="1" x14ac:dyDescent="0.3">
      <c r="A89" s="143"/>
      <c r="B89" s="143"/>
      <c r="C89" s="143"/>
      <c r="D89" s="143"/>
      <c r="E89" s="144" t="s">
        <v>295</v>
      </c>
      <c r="F89" s="145" t="s">
        <v>301</v>
      </c>
      <c r="G89" s="141">
        <f t="shared" si="8"/>
        <v>0</v>
      </c>
      <c r="H89" s="141">
        <f t="shared" si="8"/>
        <v>0</v>
      </c>
      <c r="I89" s="147" t="str">
        <f t="shared" si="6"/>
        <v/>
      </c>
      <c r="J89" s="146">
        <f t="shared" si="7"/>
        <v>0</v>
      </c>
      <c r="K89" s="10"/>
      <c r="L89" s="10"/>
    </row>
    <row r="90" spans="1:12" ht="15.75" thickBot="1" x14ac:dyDescent="0.3">
      <c r="A90" s="63"/>
      <c r="B90" s="59"/>
      <c r="C90" s="59"/>
      <c r="D90" s="59"/>
      <c r="E90" s="59"/>
      <c r="F90" s="62" t="s">
        <v>30</v>
      </c>
      <c r="G90" s="60">
        <f>SUM(G77:G89)</f>
        <v>0</v>
      </c>
      <c r="H90" s="60">
        <f>SUM(H77:H89)</f>
        <v>0</v>
      </c>
      <c r="I90" s="60" t="str">
        <f>IF(OR(ISBLANK(G90),G90=0),"",H90/G90)</f>
        <v/>
      </c>
      <c r="J90" s="60">
        <f>H90-G90</f>
        <v>0</v>
      </c>
      <c r="K90" s="13"/>
      <c r="L90" s="13"/>
    </row>
    <row r="91" spans="1:12" ht="28.5" customHeight="1" x14ac:dyDescent="0.25">
      <c r="A91" s="29">
        <v>3</v>
      </c>
      <c r="B91" s="30" t="s">
        <v>31</v>
      </c>
      <c r="C91" s="77">
        <v>130</v>
      </c>
      <c r="D91" s="29"/>
      <c r="E91" s="29"/>
      <c r="F91" s="29" t="s">
        <v>152</v>
      </c>
      <c r="G91" s="29"/>
      <c r="H91" s="29"/>
      <c r="I91" s="80" t="str">
        <f t="shared" si="1"/>
        <v/>
      </c>
      <c r="J91" s="29"/>
      <c r="K91" s="13"/>
      <c r="L91" s="13"/>
    </row>
    <row r="92" spans="1:12" x14ac:dyDescent="0.25">
      <c r="A92" s="6"/>
      <c r="B92" s="6"/>
      <c r="C92" s="6"/>
      <c r="D92" s="6">
        <v>25</v>
      </c>
      <c r="E92" s="6">
        <v>411</v>
      </c>
      <c r="F92" s="9" t="s">
        <v>10</v>
      </c>
      <c r="G92" s="239"/>
      <c r="H92" s="239"/>
      <c r="I92" s="76" t="str">
        <f t="shared" si="1"/>
        <v/>
      </c>
      <c r="J92" s="6">
        <f t="shared" ref="J92:J114" si="9">H92-G92</f>
        <v>0</v>
      </c>
      <c r="K92" s="10"/>
      <c r="L92" s="10"/>
    </row>
    <row r="93" spans="1:12" ht="27" x14ac:dyDescent="0.25">
      <c r="A93" s="6"/>
      <c r="B93" s="6"/>
      <c r="C93" s="6"/>
      <c r="D93" s="6">
        <v>26</v>
      </c>
      <c r="E93" s="6">
        <v>412</v>
      </c>
      <c r="F93" s="9" t="s">
        <v>11</v>
      </c>
      <c r="G93" s="239"/>
      <c r="H93" s="239"/>
      <c r="I93" s="76" t="str">
        <f t="shared" si="1"/>
        <v/>
      </c>
      <c r="J93" s="6">
        <f t="shared" si="9"/>
        <v>0</v>
      </c>
      <c r="K93" s="10"/>
      <c r="L93" s="10"/>
    </row>
    <row r="94" spans="1:12" x14ac:dyDescent="0.25">
      <c r="A94" s="6"/>
      <c r="B94" s="6"/>
      <c r="C94" s="6"/>
      <c r="D94" s="6">
        <v>27</v>
      </c>
      <c r="E94" s="6">
        <v>413</v>
      </c>
      <c r="F94" s="9" t="s">
        <v>12</v>
      </c>
      <c r="G94" s="239"/>
      <c r="H94" s="239"/>
      <c r="I94" s="76" t="str">
        <f t="shared" si="1"/>
        <v/>
      </c>
      <c r="J94" s="6">
        <f t="shared" si="9"/>
        <v>0</v>
      </c>
      <c r="K94" s="10"/>
      <c r="L94" s="10"/>
    </row>
    <row r="95" spans="1:12" x14ac:dyDescent="0.25">
      <c r="A95" s="6"/>
      <c r="B95" s="6"/>
      <c r="C95" s="6"/>
      <c r="D95" s="6">
        <v>28</v>
      </c>
      <c r="E95" s="6">
        <v>414</v>
      </c>
      <c r="F95" s="9" t="s">
        <v>13</v>
      </c>
      <c r="G95" s="239"/>
      <c r="H95" s="239"/>
      <c r="I95" s="76" t="str">
        <f t="shared" si="1"/>
        <v/>
      </c>
      <c r="J95" s="6">
        <f t="shared" si="9"/>
        <v>0</v>
      </c>
      <c r="K95" s="10"/>
      <c r="L95" s="10"/>
    </row>
    <row r="96" spans="1:12" x14ac:dyDescent="0.25">
      <c r="A96" s="6"/>
      <c r="B96" s="6"/>
      <c r="C96" s="6"/>
      <c r="D96" s="6">
        <v>29</v>
      </c>
      <c r="E96" s="6">
        <v>415</v>
      </c>
      <c r="F96" s="9" t="s">
        <v>14</v>
      </c>
      <c r="G96" s="239"/>
      <c r="H96" s="239"/>
      <c r="I96" s="76" t="str">
        <f t="shared" si="1"/>
        <v/>
      </c>
      <c r="J96" s="6">
        <f t="shared" si="9"/>
        <v>0</v>
      </c>
      <c r="K96" s="10"/>
      <c r="L96" s="10"/>
    </row>
    <row r="97" spans="1:12" ht="27" x14ac:dyDescent="0.25">
      <c r="A97" s="6"/>
      <c r="B97" s="6"/>
      <c r="C97" s="6"/>
      <c r="D97" s="6">
        <v>30</v>
      </c>
      <c r="E97" s="6">
        <v>416</v>
      </c>
      <c r="F97" s="9" t="s">
        <v>15</v>
      </c>
      <c r="G97" s="239"/>
      <c r="H97" s="239"/>
      <c r="I97" s="76" t="str">
        <f t="shared" si="1"/>
        <v/>
      </c>
      <c r="J97" s="6">
        <f t="shared" si="9"/>
        <v>0</v>
      </c>
      <c r="K97" s="10"/>
      <c r="L97" s="10"/>
    </row>
    <row r="98" spans="1:12" x14ac:dyDescent="0.25">
      <c r="A98" s="6"/>
      <c r="B98" s="6"/>
      <c r="C98" s="6"/>
      <c r="D98" s="6">
        <v>31</v>
      </c>
      <c r="E98" s="6">
        <v>421</v>
      </c>
      <c r="F98" s="9" t="s">
        <v>32</v>
      </c>
      <c r="G98" s="239"/>
      <c r="H98" s="239"/>
      <c r="I98" s="76" t="str">
        <f t="shared" si="1"/>
        <v/>
      </c>
      <c r="J98" s="6">
        <f t="shared" si="9"/>
        <v>0</v>
      </c>
      <c r="K98" s="10"/>
      <c r="L98" s="10"/>
    </row>
    <row r="99" spans="1:12" x14ac:dyDescent="0.25">
      <c r="A99" s="6"/>
      <c r="B99" s="6"/>
      <c r="C99" s="6"/>
      <c r="D99" s="6">
        <v>32</v>
      </c>
      <c r="E99" s="6">
        <v>422</v>
      </c>
      <c r="F99" s="9" t="s">
        <v>33</v>
      </c>
      <c r="G99" s="239"/>
      <c r="H99" s="239"/>
      <c r="I99" s="76" t="str">
        <f t="shared" si="1"/>
        <v/>
      </c>
      <c r="J99" s="6">
        <f t="shared" si="9"/>
        <v>0</v>
      </c>
      <c r="K99" s="10"/>
      <c r="L99" s="10"/>
    </row>
    <row r="100" spans="1:12" x14ac:dyDescent="0.25">
      <c r="A100" s="6"/>
      <c r="B100" s="6"/>
      <c r="C100" s="6"/>
      <c r="D100" s="6">
        <v>33</v>
      </c>
      <c r="E100" s="6">
        <v>423</v>
      </c>
      <c r="F100" s="9" t="s">
        <v>34</v>
      </c>
      <c r="G100" s="239"/>
      <c r="H100" s="239"/>
      <c r="I100" s="76" t="str">
        <f t="shared" si="1"/>
        <v/>
      </c>
      <c r="J100" s="6">
        <f t="shared" si="9"/>
        <v>0</v>
      </c>
      <c r="K100" s="10"/>
      <c r="L100" s="10"/>
    </row>
    <row r="101" spans="1:12" ht="54" x14ac:dyDescent="0.25">
      <c r="A101" s="6"/>
      <c r="B101" s="6"/>
      <c r="C101" s="6"/>
      <c r="D101" s="6">
        <v>34</v>
      </c>
      <c r="E101" s="6">
        <v>424</v>
      </c>
      <c r="F101" s="9" t="s">
        <v>153</v>
      </c>
      <c r="G101" s="239"/>
      <c r="H101" s="239"/>
      <c r="I101" s="76" t="str">
        <f t="shared" si="1"/>
        <v/>
      </c>
      <c r="J101" s="6">
        <f t="shared" si="9"/>
        <v>0</v>
      </c>
      <c r="K101" s="10"/>
      <c r="L101" s="10"/>
    </row>
    <row r="102" spans="1:12" x14ac:dyDescent="0.25">
      <c r="A102" s="6"/>
      <c r="B102" s="6"/>
      <c r="C102" s="6"/>
      <c r="D102" s="6">
        <v>35</v>
      </c>
      <c r="E102" s="6">
        <v>425</v>
      </c>
      <c r="F102" s="9" t="s">
        <v>18</v>
      </c>
      <c r="G102" s="239"/>
      <c r="H102" s="239"/>
      <c r="I102" s="76" t="str">
        <f t="shared" si="1"/>
        <v/>
      </c>
      <c r="J102" s="6">
        <f t="shared" si="9"/>
        <v>0</v>
      </c>
      <c r="K102" s="10"/>
      <c r="L102" s="10"/>
    </row>
    <row r="103" spans="1:12" x14ac:dyDescent="0.25">
      <c r="A103" s="6"/>
      <c r="B103" s="6"/>
      <c r="C103" s="6"/>
      <c r="D103" s="6">
        <v>36</v>
      </c>
      <c r="E103" s="6">
        <v>426</v>
      </c>
      <c r="F103" s="9" t="s">
        <v>28</v>
      </c>
      <c r="G103" s="239"/>
      <c r="H103" s="239"/>
      <c r="I103" s="76" t="str">
        <f t="shared" si="1"/>
        <v/>
      </c>
      <c r="J103" s="6">
        <f t="shared" si="9"/>
        <v>0</v>
      </c>
      <c r="K103" s="10"/>
      <c r="L103" s="10"/>
    </row>
    <row r="104" spans="1:12" ht="27" x14ac:dyDescent="0.25">
      <c r="A104" s="6"/>
      <c r="B104" s="6"/>
      <c r="C104" s="6"/>
      <c r="D104" s="6">
        <v>37</v>
      </c>
      <c r="E104" s="6">
        <v>451</v>
      </c>
      <c r="F104" s="9" t="s">
        <v>35</v>
      </c>
      <c r="G104" s="239"/>
      <c r="H104" s="239"/>
      <c r="I104" s="76" t="str">
        <f t="shared" si="1"/>
        <v/>
      </c>
      <c r="J104" s="6">
        <f t="shared" si="9"/>
        <v>0</v>
      </c>
      <c r="K104" s="10"/>
      <c r="L104" s="10"/>
    </row>
    <row r="105" spans="1:12" x14ac:dyDescent="0.25">
      <c r="A105" s="6"/>
      <c r="B105" s="6"/>
      <c r="C105" s="6"/>
      <c r="D105" s="6">
        <v>38</v>
      </c>
      <c r="E105" s="6">
        <v>465</v>
      </c>
      <c r="F105" s="9" t="s">
        <v>36</v>
      </c>
      <c r="G105" s="239"/>
      <c r="H105" s="239"/>
      <c r="I105" s="76" t="str">
        <f t="shared" si="1"/>
        <v/>
      </c>
      <c r="J105" s="6">
        <f t="shared" si="9"/>
        <v>0</v>
      </c>
      <c r="K105" s="10"/>
      <c r="L105" s="10"/>
    </row>
    <row r="106" spans="1:12" x14ac:dyDescent="0.25">
      <c r="A106" s="6"/>
      <c r="B106" s="6"/>
      <c r="C106" s="6"/>
      <c r="D106" s="6">
        <v>39</v>
      </c>
      <c r="E106" s="6">
        <v>472</v>
      </c>
      <c r="F106" s="9" t="s">
        <v>37</v>
      </c>
      <c r="G106" s="239"/>
      <c r="H106" s="239"/>
      <c r="I106" s="76" t="str">
        <f t="shared" si="1"/>
        <v/>
      </c>
      <c r="J106" s="6">
        <f t="shared" si="9"/>
        <v>0</v>
      </c>
      <c r="K106" s="10"/>
      <c r="L106" s="10"/>
    </row>
    <row r="107" spans="1:12" x14ac:dyDescent="0.25">
      <c r="A107" s="6"/>
      <c r="B107" s="6"/>
      <c r="C107" s="6"/>
      <c r="D107" s="6">
        <v>40</v>
      </c>
      <c r="E107" s="6">
        <v>481</v>
      </c>
      <c r="F107" s="9" t="s">
        <v>38</v>
      </c>
      <c r="G107" s="239"/>
      <c r="H107" s="239"/>
      <c r="I107" s="76" t="str">
        <f t="shared" si="1"/>
        <v/>
      </c>
      <c r="J107" s="6">
        <f t="shared" si="9"/>
        <v>0</v>
      </c>
      <c r="K107" s="10"/>
      <c r="L107" s="10"/>
    </row>
    <row r="108" spans="1:12" x14ac:dyDescent="0.25">
      <c r="A108" s="6"/>
      <c r="B108" s="6"/>
      <c r="C108" s="6"/>
      <c r="D108" s="6">
        <v>41</v>
      </c>
      <c r="E108" s="6">
        <v>482</v>
      </c>
      <c r="F108" s="9" t="s">
        <v>29</v>
      </c>
      <c r="G108" s="239"/>
      <c r="H108" s="239"/>
      <c r="I108" s="76" t="str">
        <f t="shared" si="1"/>
        <v/>
      </c>
      <c r="J108" s="6">
        <f t="shared" si="9"/>
        <v>0</v>
      </c>
      <c r="K108" s="10"/>
      <c r="L108" s="10"/>
    </row>
    <row r="109" spans="1:12" ht="27" x14ac:dyDescent="0.25">
      <c r="A109" s="6"/>
      <c r="B109" s="6"/>
      <c r="C109" s="6"/>
      <c r="D109" s="6">
        <v>42</v>
      </c>
      <c r="E109" s="6">
        <v>483</v>
      </c>
      <c r="F109" s="9" t="s">
        <v>39</v>
      </c>
      <c r="G109" s="239"/>
      <c r="H109" s="239"/>
      <c r="I109" s="76" t="str">
        <f t="shared" si="1"/>
        <v/>
      </c>
      <c r="J109" s="6">
        <f t="shared" si="9"/>
        <v>0</v>
      </c>
      <c r="K109" s="10"/>
      <c r="L109" s="10"/>
    </row>
    <row r="110" spans="1:12" ht="67.5" x14ac:dyDescent="0.25">
      <c r="A110" s="6"/>
      <c r="B110" s="6"/>
      <c r="C110" s="6"/>
      <c r="D110" s="6">
        <v>43</v>
      </c>
      <c r="E110" s="6">
        <v>499</v>
      </c>
      <c r="F110" s="9" t="s">
        <v>336</v>
      </c>
      <c r="G110" s="239"/>
      <c r="H110" s="239"/>
      <c r="I110" s="76" t="str">
        <f t="shared" si="1"/>
        <v/>
      </c>
      <c r="J110" s="6">
        <f t="shared" si="9"/>
        <v>0</v>
      </c>
      <c r="K110" s="10"/>
      <c r="L110" s="10"/>
    </row>
    <row r="111" spans="1:12" x14ac:dyDescent="0.25">
      <c r="A111" s="6"/>
      <c r="B111" s="6"/>
      <c r="C111" s="6"/>
      <c r="D111" s="6">
        <v>44</v>
      </c>
      <c r="E111" s="6">
        <v>511</v>
      </c>
      <c r="F111" s="9" t="s">
        <v>40</v>
      </c>
      <c r="G111" s="239"/>
      <c r="H111" s="239"/>
      <c r="I111" s="76" t="str">
        <f t="shared" si="1"/>
        <v/>
      </c>
      <c r="J111" s="6">
        <f t="shared" si="9"/>
        <v>0</v>
      </c>
      <c r="K111" s="10"/>
      <c r="L111" s="10"/>
    </row>
    <row r="112" spans="1:12" x14ac:dyDescent="0.25">
      <c r="A112" s="6"/>
      <c r="B112" s="6"/>
      <c r="C112" s="6"/>
      <c r="D112" s="6">
        <v>45</v>
      </c>
      <c r="E112" s="6">
        <v>512</v>
      </c>
      <c r="F112" s="9" t="s">
        <v>41</v>
      </c>
      <c r="G112" s="239"/>
      <c r="H112" s="239"/>
      <c r="I112" s="76" t="str">
        <f t="shared" si="1"/>
        <v/>
      </c>
      <c r="J112" s="6">
        <f t="shared" si="9"/>
        <v>0</v>
      </c>
      <c r="K112" s="10"/>
      <c r="L112" s="10"/>
    </row>
    <row r="113" spans="1:12" x14ac:dyDescent="0.25">
      <c r="A113" s="6"/>
      <c r="B113" s="6"/>
      <c r="C113" s="6"/>
      <c r="D113" s="6">
        <v>46</v>
      </c>
      <c r="E113" s="6">
        <v>513</v>
      </c>
      <c r="F113" s="9" t="s">
        <v>42</v>
      </c>
      <c r="G113" s="239"/>
      <c r="H113" s="239"/>
      <c r="I113" s="76" t="str">
        <f t="shared" si="1"/>
        <v/>
      </c>
      <c r="J113" s="6">
        <f t="shared" si="9"/>
        <v>0</v>
      </c>
      <c r="K113" s="10"/>
      <c r="L113" s="10"/>
    </row>
    <row r="114" spans="1:12" ht="15.75" thickBot="1" x14ac:dyDescent="0.3">
      <c r="A114" s="33"/>
      <c r="B114" s="33"/>
      <c r="C114" s="33"/>
      <c r="D114" s="33">
        <v>47</v>
      </c>
      <c r="E114" s="33">
        <v>621</v>
      </c>
      <c r="F114" s="34" t="s">
        <v>43</v>
      </c>
      <c r="G114" s="242"/>
      <c r="H114" s="242"/>
      <c r="I114" s="78" t="str">
        <f t="shared" si="1"/>
        <v/>
      </c>
      <c r="J114" s="33">
        <f t="shared" si="9"/>
        <v>0</v>
      </c>
      <c r="K114" s="10"/>
      <c r="L114" s="10"/>
    </row>
    <row r="115" spans="1:12" ht="27" x14ac:dyDescent="0.25">
      <c r="A115" s="149"/>
      <c r="B115" s="149"/>
      <c r="C115" s="149"/>
      <c r="D115" s="149"/>
      <c r="E115" s="149"/>
      <c r="F115" s="150" t="s">
        <v>44</v>
      </c>
      <c r="G115" s="245"/>
      <c r="H115" s="245"/>
      <c r="I115" s="115" t="str">
        <f t="shared" si="1"/>
        <v/>
      </c>
      <c r="J115" s="149"/>
      <c r="K115" s="10"/>
      <c r="L115" s="10"/>
    </row>
    <row r="116" spans="1:12" s="37" customFormat="1" x14ac:dyDescent="0.25">
      <c r="A116" s="28"/>
      <c r="B116" s="28"/>
      <c r="C116" s="28"/>
      <c r="D116" s="28"/>
      <c r="E116" s="35" t="s">
        <v>154</v>
      </c>
      <c r="F116" s="123" t="s">
        <v>21</v>
      </c>
      <c r="G116" s="239"/>
      <c r="H116" s="239"/>
      <c r="I116" s="76" t="str">
        <f t="shared" ref="I116:I128" si="10">IF(OR(ISBLANK(G116),G116=0),"",H116/G116)</f>
        <v/>
      </c>
      <c r="J116" s="6">
        <f t="shared" ref="J116:J128" si="11">H116-G116</f>
        <v>0</v>
      </c>
      <c r="K116" s="10"/>
      <c r="L116" s="10"/>
    </row>
    <row r="117" spans="1:12" s="37" customFormat="1" x14ac:dyDescent="0.25">
      <c r="A117" s="28"/>
      <c r="B117" s="28"/>
      <c r="C117" s="28"/>
      <c r="D117" s="28"/>
      <c r="E117" s="35" t="s">
        <v>161</v>
      </c>
      <c r="F117" s="123" t="s">
        <v>60</v>
      </c>
      <c r="G117" s="239"/>
      <c r="H117" s="239"/>
      <c r="I117" s="76" t="str">
        <f t="shared" si="10"/>
        <v/>
      </c>
      <c r="J117" s="6">
        <f t="shared" si="11"/>
        <v>0</v>
      </c>
      <c r="K117" s="10"/>
      <c r="L117" s="10"/>
    </row>
    <row r="118" spans="1:12" s="37" customFormat="1" x14ac:dyDescent="0.25">
      <c r="A118" s="28"/>
      <c r="B118" s="28"/>
      <c r="C118" s="28"/>
      <c r="D118" s="28"/>
      <c r="E118" s="35" t="s">
        <v>288</v>
      </c>
      <c r="F118" s="123" t="s">
        <v>296</v>
      </c>
      <c r="G118" s="239"/>
      <c r="H118" s="239"/>
      <c r="I118" s="76" t="str">
        <f t="shared" si="10"/>
        <v/>
      </c>
      <c r="J118" s="6">
        <f t="shared" si="11"/>
        <v>0</v>
      </c>
      <c r="K118" s="10"/>
      <c r="L118" s="10"/>
    </row>
    <row r="119" spans="1:12" s="37" customFormat="1" x14ac:dyDescent="0.25">
      <c r="A119" s="28"/>
      <c r="B119" s="28"/>
      <c r="C119" s="28"/>
      <c r="D119" s="28"/>
      <c r="E119" s="35" t="s">
        <v>159</v>
      </c>
      <c r="F119" s="123" t="s">
        <v>45</v>
      </c>
      <c r="G119" s="239"/>
      <c r="H119" s="239"/>
      <c r="I119" s="76" t="str">
        <f t="shared" si="10"/>
        <v/>
      </c>
      <c r="J119" s="6">
        <f t="shared" si="11"/>
        <v>0</v>
      </c>
      <c r="K119" s="10"/>
      <c r="L119" s="10"/>
    </row>
    <row r="120" spans="1:12" s="37" customFormat="1" x14ac:dyDescent="0.25">
      <c r="A120" s="28"/>
      <c r="B120" s="28"/>
      <c r="C120" s="28"/>
      <c r="D120" s="28"/>
      <c r="E120" s="35" t="s">
        <v>160</v>
      </c>
      <c r="F120" s="123" t="s">
        <v>46</v>
      </c>
      <c r="G120" s="239"/>
      <c r="H120" s="239"/>
      <c r="I120" s="76" t="str">
        <f t="shared" si="10"/>
        <v/>
      </c>
      <c r="J120" s="6">
        <f t="shared" si="11"/>
        <v>0</v>
      </c>
      <c r="K120" s="10"/>
      <c r="L120" s="10"/>
    </row>
    <row r="121" spans="1:12" s="37" customFormat="1" ht="27" x14ac:dyDescent="0.25">
      <c r="A121" s="28"/>
      <c r="B121" s="28"/>
      <c r="C121" s="28"/>
      <c r="D121" s="28"/>
      <c r="E121" s="35" t="s">
        <v>162</v>
      </c>
      <c r="F121" s="123" t="s">
        <v>61</v>
      </c>
      <c r="G121" s="239"/>
      <c r="H121" s="239"/>
      <c r="I121" s="76" t="str">
        <f t="shared" si="10"/>
        <v/>
      </c>
      <c r="J121" s="6">
        <f t="shared" si="11"/>
        <v>0</v>
      </c>
      <c r="K121" s="10"/>
      <c r="L121" s="10"/>
    </row>
    <row r="122" spans="1:12" s="37" customFormat="1" ht="27" x14ac:dyDescent="0.25">
      <c r="A122" s="28"/>
      <c r="B122" s="28"/>
      <c r="C122" s="28"/>
      <c r="D122" s="28"/>
      <c r="E122" s="35" t="s">
        <v>289</v>
      </c>
      <c r="F122" s="123" t="s">
        <v>297</v>
      </c>
      <c r="G122" s="239"/>
      <c r="H122" s="239"/>
      <c r="I122" s="76" t="str">
        <f t="shared" si="10"/>
        <v/>
      </c>
      <c r="J122" s="6">
        <f t="shared" si="11"/>
        <v>0</v>
      </c>
      <c r="K122" s="10"/>
      <c r="L122" s="10"/>
    </row>
    <row r="123" spans="1:12" s="37" customFormat="1" x14ac:dyDescent="0.25">
      <c r="A123" s="28"/>
      <c r="B123" s="28"/>
      <c r="C123" s="28"/>
      <c r="D123" s="28"/>
      <c r="E123" s="35" t="s">
        <v>290</v>
      </c>
      <c r="F123" s="123" t="s">
        <v>47</v>
      </c>
      <c r="G123" s="239"/>
      <c r="H123" s="239"/>
      <c r="I123" s="76" t="str">
        <f t="shared" si="10"/>
        <v/>
      </c>
      <c r="J123" s="6">
        <f t="shared" si="11"/>
        <v>0</v>
      </c>
      <c r="K123" s="10"/>
      <c r="L123" s="10"/>
    </row>
    <row r="124" spans="1:12" s="37" customFormat="1" x14ac:dyDescent="0.25">
      <c r="A124" s="28"/>
      <c r="B124" s="28"/>
      <c r="C124" s="28"/>
      <c r="D124" s="28"/>
      <c r="E124" s="35" t="s">
        <v>291</v>
      </c>
      <c r="F124" s="123" t="s">
        <v>298</v>
      </c>
      <c r="G124" s="239"/>
      <c r="H124" s="239"/>
      <c r="I124" s="76" t="str">
        <f t="shared" si="10"/>
        <v/>
      </c>
      <c r="J124" s="6">
        <f t="shared" si="11"/>
        <v>0</v>
      </c>
      <c r="K124" s="10"/>
      <c r="L124" s="10"/>
    </row>
    <row r="125" spans="1:12" s="37" customFormat="1" ht="27" x14ac:dyDescent="0.25">
      <c r="A125" s="28"/>
      <c r="B125" s="28"/>
      <c r="C125" s="28"/>
      <c r="D125" s="28"/>
      <c r="E125" s="35" t="s">
        <v>292</v>
      </c>
      <c r="F125" s="123" t="s">
        <v>299</v>
      </c>
      <c r="G125" s="239"/>
      <c r="H125" s="239"/>
      <c r="I125" s="76" t="str">
        <f t="shared" si="10"/>
        <v/>
      </c>
      <c r="J125" s="6">
        <f t="shared" si="11"/>
        <v>0</v>
      </c>
      <c r="K125" s="10"/>
      <c r="L125" s="10"/>
    </row>
    <row r="126" spans="1:12" s="37" customFormat="1" ht="27" x14ac:dyDescent="0.25">
      <c r="A126" s="28"/>
      <c r="B126" s="28"/>
      <c r="C126" s="28"/>
      <c r="D126" s="28"/>
      <c r="E126" s="35" t="s">
        <v>293</v>
      </c>
      <c r="F126" s="123" t="s">
        <v>62</v>
      </c>
      <c r="G126" s="239"/>
      <c r="H126" s="239"/>
      <c r="I126" s="76" t="str">
        <f t="shared" si="10"/>
        <v/>
      </c>
      <c r="J126" s="6">
        <f t="shared" si="11"/>
        <v>0</v>
      </c>
      <c r="K126" s="10"/>
      <c r="L126" s="10"/>
    </row>
    <row r="127" spans="1:12" s="37" customFormat="1" ht="27" x14ac:dyDescent="0.25">
      <c r="A127" s="28"/>
      <c r="B127" s="28"/>
      <c r="C127" s="28"/>
      <c r="D127" s="28"/>
      <c r="E127" s="35" t="s">
        <v>294</v>
      </c>
      <c r="F127" s="123" t="s">
        <v>300</v>
      </c>
      <c r="G127" s="239"/>
      <c r="H127" s="239"/>
      <c r="I127" s="76" t="str">
        <f t="shared" si="10"/>
        <v/>
      </c>
      <c r="J127" s="6">
        <f t="shared" si="11"/>
        <v>0</v>
      </c>
      <c r="K127" s="10"/>
      <c r="L127" s="10"/>
    </row>
    <row r="128" spans="1:12" s="37" customFormat="1" ht="27.75" thickBot="1" x14ac:dyDescent="0.3">
      <c r="A128" s="34"/>
      <c r="B128" s="34"/>
      <c r="C128" s="34"/>
      <c r="D128" s="34"/>
      <c r="E128" s="124" t="s">
        <v>295</v>
      </c>
      <c r="F128" s="125" t="s">
        <v>301</v>
      </c>
      <c r="G128" s="242"/>
      <c r="H128" s="242"/>
      <c r="I128" s="78" t="str">
        <f t="shared" si="10"/>
        <v/>
      </c>
      <c r="J128" s="33">
        <f t="shared" si="11"/>
        <v>0</v>
      </c>
      <c r="K128" s="10"/>
      <c r="L128" s="10"/>
    </row>
    <row r="129" spans="1:12" ht="15.75" thickBot="1" x14ac:dyDescent="0.3">
      <c r="A129" s="47"/>
      <c r="B129" s="48"/>
      <c r="C129" s="48"/>
      <c r="D129" s="48"/>
      <c r="E129" s="48"/>
      <c r="F129" s="49" t="s">
        <v>48</v>
      </c>
      <c r="G129" s="249">
        <f>SUM(G116:G128)</f>
        <v>0</v>
      </c>
      <c r="H129" s="249">
        <f>SUM(H116:H128)</f>
        <v>0</v>
      </c>
      <c r="I129" s="84" t="str">
        <f t="shared" ref="I129:I228" si="12">IF(OR(ISBLANK(G129),G129=0),"",H129/G129)</f>
        <v/>
      </c>
      <c r="J129" s="50">
        <f>H129-G129</f>
        <v>0</v>
      </c>
      <c r="K129" s="13"/>
      <c r="L129" s="13"/>
    </row>
    <row r="130" spans="1:12" x14ac:dyDescent="0.25">
      <c r="A130" s="20"/>
      <c r="B130" s="20"/>
      <c r="C130" s="32">
        <v>170</v>
      </c>
      <c r="D130" s="32"/>
      <c r="E130" s="32"/>
      <c r="F130" s="16" t="s">
        <v>49</v>
      </c>
      <c r="G130" s="243"/>
      <c r="H130" s="243"/>
      <c r="I130" s="80" t="str">
        <f t="shared" si="12"/>
        <v/>
      </c>
      <c r="J130" s="20"/>
      <c r="K130" s="10"/>
      <c r="L130" s="10"/>
    </row>
    <row r="131" spans="1:12" x14ac:dyDescent="0.25">
      <c r="A131" s="6"/>
      <c r="B131" s="6"/>
      <c r="C131" s="6"/>
      <c r="D131" s="6">
        <v>48</v>
      </c>
      <c r="E131" s="6">
        <v>441</v>
      </c>
      <c r="F131" s="9" t="s">
        <v>50</v>
      </c>
      <c r="G131" s="239"/>
      <c r="H131" s="239"/>
      <c r="I131" s="76" t="str">
        <f t="shared" si="12"/>
        <v/>
      </c>
      <c r="J131" s="6">
        <f>H131-G131</f>
        <v>0</v>
      </c>
      <c r="K131" s="10"/>
      <c r="L131" s="10"/>
    </row>
    <row r="132" spans="1:12" x14ac:dyDescent="0.25">
      <c r="A132" s="6"/>
      <c r="B132" s="6"/>
      <c r="C132" s="6"/>
      <c r="D132" s="6">
        <v>49</v>
      </c>
      <c r="E132" s="6">
        <v>444</v>
      </c>
      <c r="F132" s="9" t="s">
        <v>51</v>
      </c>
      <c r="G132" s="239"/>
      <c r="H132" s="239"/>
      <c r="I132" s="76" t="str">
        <f t="shared" si="12"/>
        <v/>
      </c>
      <c r="J132" s="6">
        <f>H132-G132</f>
        <v>0</v>
      </c>
      <c r="K132" s="10"/>
      <c r="L132" s="10"/>
    </row>
    <row r="133" spans="1:12" ht="15.75" thickBot="1" x14ac:dyDescent="0.3">
      <c r="A133" s="33"/>
      <c r="B133" s="33"/>
      <c r="C133" s="33"/>
      <c r="D133" s="33">
        <v>50</v>
      </c>
      <c r="E133" s="33">
        <v>611</v>
      </c>
      <c r="F133" s="34" t="s">
        <v>52</v>
      </c>
      <c r="G133" s="242"/>
      <c r="H133" s="242"/>
      <c r="I133" s="78" t="str">
        <f t="shared" si="12"/>
        <v/>
      </c>
      <c r="J133" s="33">
        <f>H133-G133</f>
        <v>0</v>
      </c>
      <c r="K133" s="10"/>
      <c r="L133" s="10"/>
    </row>
    <row r="134" spans="1:12" ht="27" x14ac:dyDescent="0.25">
      <c r="A134" s="121"/>
      <c r="B134" s="121"/>
      <c r="C134" s="121"/>
      <c r="D134" s="121"/>
      <c r="E134" s="121"/>
      <c r="F134" s="126" t="s">
        <v>53</v>
      </c>
      <c r="G134" s="241"/>
      <c r="H134" s="241"/>
      <c r="I134" s="115" t="str">
        <f t="shared" si="12"/>
        <v/>
      </c>
      <c r="J134" s="149"/>
      <c r="K134" s="10"/>
      <c r="L134" s="10"/>
    </row>
    <row r="135" spans="1:12" s="37" customFormat="1" x14ac:dyDescent="0.25">
      <c r="A135" s="28"/>
      <c r="B135" s="28"/>
      <c r="C135" s="28"/>
      <c r="D135" s="28"/>
      <c r="E135" s="35" t="s">
        <v>154</v>
      </c>
      <c r="F135" s="123" t="s">
        <v>21</v>
      </c>
      <c r="G135" s="239"/>
      <c r="H135" s="239"/>
      <c r="I135" s="76" t="str">
        <f t="shared" si="12"/>
        <v/>
      </c>
      <c r="J135" s="6">
        <f t="shared" ref="J135:J147" si="13">H135-G135</f>
        <v>0</v>
      </c>
      <c r="K135" s="10"/>
      <c r="L135" s="10"/>
    </row>
    <row r="136" spans="1:12" s="37" customFormat="1" x14ac:dyDescent="0.25">
      <c r="A136" s="28"/>
      <c r="B136" s="28"/>
      <c r="C136" s="28"/>
      <c r="D136" s="28"/>
      <c r="E136" s="35" t="s">
        <v>161</v>
      </c>
      <c r="F136" s="123" t="s">
        <v>60</v>
      </c>
      <c r="G136" s="239"/>
      <c r="H136" s="239"/>
      <c r="I136" s="76" t="str">
        <f t="shared" si="12"/>
        <v/>
      </c>
      <c r="J136" s="6">
        <f t="shared" si="13"/>
        <v>0</v>
      </c>
      <c r="K136" s="10"/>
      <c r="L136" s="10"/>
    </row>
    <row r="137" spans="1:12" s="37" customFormat="1" x14ac:dyDescent="0.25">
      <c r="A137" s="28"/>
      <c r="B137" s="28"/>
      <c r="C137" s="28"/>
      <c r="D137" s="28"/>
      <c r="E137" s="35" t="s">
        <v>288</v>
      </c>
      <c r="F137" s="123" t="s">
        <v>296</v>
      </c>
      <c r="G137" s="239"/>
      <c r="H137" s="239"/>
      <c r="I137" s="76" t="str">
        <f t="shared" si="12"/>
        <v/>
      </c>
      <c r="J137" s="6">
        <f t="shared" si="13"/>
        <v>0</v>
      </c>
      <c r="K137" s="10"/>
      <c r="L137" s="10"/>
    </row>
    <row r="138" spans="1:12" s="37" customFormat="1" x14ac:dyDescent="0.25">
      <c r="A138" s="28"/>
      <c r="B138" s="28"/>
      <c r="C138" s="28"/>
      <c r="D138" s="28"/>
      <c r="E138" s="35" t="s">
        <v>159</v>
      </c>
      <c r="F138" s="123" t="s">
        <v>45</v>
      </c>
      <c r="G138" s="239"/>
      <c r="H138" s="239"/>
      <c r="I138" s="76" t="str">
        <f t="shared" si="12"/>
        <v/>
      </c>
      <c r="J138" s="6">
        <f t="shared" si="13"/>
        <v>0</v>
      </c>
      <c r="K138" s="10"/>
      <c r="L138" s="10"/>
    </row>
    <row r="139" spans="1:12" s="37" customFormat="1" x14ac:dyDescent="0.25">
      <c r="A139" s="28"/>
      <c r="B139" s="28"/>
      <c r="C139" s="28"/>
      <c r="D139" s="28"/>
      <c r="E139" s="35" t="s">
        <v>160</v>
      </c>
      <c r="F139" s="123" t="s">
        <v>46</v>
      </c>
      <c r="G139" s="239"/>
      <c r="H139" s="239"/>
      <c r="I139" s="76" t="str">
        <f t="shared" si="12"/>
        <v/>
      </c>
      <c r="J139" s="6">
        <f t="shared" si="13"/>
        <v>0</v>
      </c>
      <c r="K139" s="10"/>
      <c r="L139" s="10"/>
    </row>
    <row r="140" spans="1:12" s="37" customFormat="1" ht="27" x14ac:dyDescent="0.25">
      <c r="A140" s="28"/>
      <c r="B140" s="28"/>
      <c r="C140" s="28"/>
      <c r="D140" s="28"/>
      <c r="E140" s="35" t="s">
        <v>162</v>
      </c>
      <c r="F140" s="123" t="s">
        <v>61</v>
      </c>
      <c r="G140" s="239"/>
      <c r="H140" s="239"/>
      <c r="I140" s="76" t="str">
        <f t="shared" si="12"/>
        <v/>
      </c>
      <c r="J140" s="6">
        <f t="shared" si="13"/>
        <v>0</v>
      </c>
      <c r="K140" s="10"/>
      <c r="L140" s="10"/>
    </row>
    <row r="141" spans="1:12" s="37" customFormat="1" ht="27" x14ac:dyDescent="0.25">
      <c r="A141" s="28"/>
      <c r="B141" s="28"/>
      <c r="C141" s="28"/>
      <c r="D141" s="28"/>
      <c r="E141" s="35" t="s">
        <v>289</v>
      </c>
      <c r="F141" s="123" t="s">
        <v>297</v>
      </c>
      <c r="G141" s="239"/>
      <c r="H141" s="239"/>
      <c r="I141" s="76" t="str">
        <f t="shared" si="12"/>
        <v/>
      </c>
      <c r="J141" s="6">
        <f t="shared" si="13"/>
        <v>0</v>
      </c>
      <c r="K141" s="10"/>
      <c r="L141" s="10"/>
    </row>
    <row r="142" spans="1:12" s="37" customFormat="1" x14ac:dyDescent="0.25">
      <c r="A142" s="28"/>
      <c r="B142" s="28"/>
      <c r="C142" s="28"/>
      <c r="D142" s="28"/>
      <c r="E142" s="35" t="s">
        <v>290</v>
      </c>
      <c r="F142" s="123" t="s">
        <v>47</v>
      </c>
      <c r="G142" s="239"/>
      <c r="H142" s="239"/>
      <c r="I142" s="76" t="str">
        <f t="shared" si="12"/>
        <v/>
      </c>
      <c r="J142" s="6">
        <f t="shared" si="13"/>
        <v>0</v>
      </c>
      <c r="K142" s="10"/>
      <c r="L142" s="10"/>
    </row>
    <row r="143" spans="1:12" s="37" customFormat="1" x14ac:dyDescent="0.25">
      <c r="A143" s="28"/>
      <c r="B143" s="28"/>
      <c r="C143" s="28"/>
      <c r="D143" s="28"/>
      <c r="E143" s="35" t="s">
        <v>291</v>
      </c>
      <c r="F143" s="123" t="s">
        <v>298</v>
      </c>
      <c r="G143" s="239"/>
      <c r="H143" s="239"/>
      <c r="I143" s="76" t="str">
        <f t="shared" si="12"/>
        <v/>
      </c>
      <c r="J143" s="6">
        <f t="shared" si="13"/>
        <v>0</v>
      </c>
      <c r="K143" s="10"/>
      <c r="L143" s="10"/>
    </row>
    <row r="144" spans="1:12" s="37" customFormat="1" ht="27" x14ac:dyDescent="0.25">
      <c r="A144" s="28"/>
      <c r="B144" s="28"/>
      <c r="C144" s="28"/>
      <c r="D144" s="28"/>
      <c r="E144" s="35" t="s">
        <v>292</v>
      </c>
      <c r="F144" s="123" t="s">
        <v>299</v>
      </c>
      <c r="G144" s="239"/>
      <c r="H144" s="239"/>
      <c r="I144" s="76" t="str">
        <f t="shared" si="12"/>
        <v/>
      </c>
      <c r="J144" s="6">
        <f t="shared" si="13"/>
        <v>0</v>
      </c>
      <c r="K144" s="10"/>
      <c r="L144" s="10"/>
    </row>
    <row r="145" spans="1:12" s="37" customFormat="1" ht="27" x14ac:dyDescent="0.25">
      <c r="A145" s="28"/>
      <c r="B145" s="28"/>
      <c r="C145" s="28"/>
      <c r="D145" s="28"/>
      <c r="E145" s="35" t="s">
        <v>293</v>
      </c>
      <c r="F145" s="123" t="s">
        <v>62</v>
      </c>
      <c r="G145" s="239"/>
      <c r="H145" s="239"/>
      <c r="I145" s="76" t="str">
        <f t="shared" si="12"/>
        <v/>
      </c>
      <c r="J145" s="6">
        <f t="shared" si="13"/>
        <v>0</v>
      </c>
      <c r="K145" s="10"/>
      <c r="L145" s="10"/>
    </row>
    <row r="146" spans="1:12" s="37" customFormat="1" ht="27" x14ac:dyDescent="0.25">
      <c r="A146" s="28"/>
      <c r="B146" s="28"/>
      <c r="C146" s="28"/>
      <c r="D146" s="28"/>
      <c r="E146" s="35" t="s">
        <v>294</v>
      </c>
      <c r="F146" s="123" t="s">
        <v>300</v>
      </c>
      <c r="G146" s="239"/>
      <c r="H146" s="239"/>
      <c r="I146" s="76" t="str">
        <f t="shared" si="12"/>
        <v/>
      </c>
      <c r="J146" s="6">
        <f t="shared" si="13"/>
        <v>0</v>
      </c>
      <c r="K146" s="10"/>
      <c r="L146" s="10"/>
    </row>
    <row r="147" spans="1:12" s="37" customFormat="1" ht="27.75" thickBot="1" x14ac:dyDescent="0.3">
      <c r="A147" s="34"/>
      <c r="B147" s="34"/>
      <c r="C147" s="34"/>
      <c r="D147" s="34"/>
      <c r="E147" s="124" t="s">
        <v>295</v>
      </c>
      <c r="F147" s="125" t="s">
        <v>301</v>
      </c>
      <c r="G147" s="242"/>
      <c r="H147" s="242"/>
      <c r="I147" s="78" t="str">
        <f t="shared" si="12"/>
        <v/>
      </c>
      <c r="J147" s="33">
        <f t="shared" si="13"/>
        <v>0</v>
      </c>
      <c r="K147" s="10"/>
      <c r="L147" s="10"/>
    </row>
    <row r="148" spans="1:12" ht="15.75" thickBot="1" x14ac:dyDescent="0.3">
      <c r="A148" s="47"/>
      <c r="B148" s="48"/>
      <c r="C148" s="48"/>
      <c r="D148" s="48"/>
      <c r="E148" s="48"/>
      <c r="F148" s="49" t="s">
        <v>54</v>
      </c>
      <c r="G148" s="249">
        <f>SUM(G135:G147)</f>
        <v>0</v>
      </c>
      <c r="H148" s="249">
        <f>SUM(H135:H147)</f>
        <v>0</v>
      </c>
      <c r="I148" s="84" t="str">
        <f t="shared" si="12"/>
        <v/>
      </c>
      <c r="J148" s="50">
        <f>H148-G148</f>
        <v>0</v>
      </c>
      <c r="K148" s="10"/>
      <c r="L148" s="10"/>
    </row>
    <row r="149" spans="1:12" ht="27" x14ac:dyDescent="0.25">
      <c r="A149" s="149"/>
      <c r="B149" s="149"/>
      <c r="C149" s="149"/>
      <c r="D149" s="149"/>
      <c r="E149" s="149"/>
      <c r="F149" s="150" t="s">
        <v>55</v>
      </c>
      <c r="G149" s="149"/>
      <c r="H149" s="149"/>
      <c r="I149" s="115" t="str">
        <f t="shared" si="12"/>
        <v/>
      </c>
      <c r="J149" s="149"/>
      <c r="K149" s="10"/>
      <c r="L149" s="10"/>
    </row>
    <row r="150" spans="1:12" s="37" customFormat="1" x14ac:dyDescent="0.25">
      <c r="A150" s="127"/>
      <c r="B150" s="127"/>
      <c r="C150" s="127"/>
      <c r="D150" s="127"/>
      <c r="E150" s="128" t="s">
        <v>154</v>
      </c>
      <c r="F150" s="129" t="s">
        <v>21</v>
      </c>
      <c r="G150" s="130">
        <f>G135+G116</f>
        <v>0</v>
      </c>
      <c r="H150" s="130">
        <f>H135+H116</f>
        <v>0</v>
      </c>
      <c r="I150" s="131" t="str">
        <f t="shared" ref="I150:I162" si="14">IF(OR(ISBLANK(G150),G150=0),"",H150/G150)</f>
        <v/>
      </c>
      <c r="J150" s="130">
        <f t="shared" ref="J150:J162" si="15">H150-G150</f>
        <v>0</v>
      </c>
      <c r="K150" s="10"/>
      <c r="L150" s="10"/>
    </row>
    <row r="151" spans="1:12" s="37" customFormat="1" x14ac:dyDescent="0.25">
      <c r="A151" s="127"/>
      <c r="B151" s="127"/>
      <c r="C151" s="127"/>
      <c r="D151" s="127"/>
      <c r="E151" s="128" t="s">
        <v>161</v>
      </c>
      <c r="F151" s="129" t="s">
        <v>60</v>
      </c>
      <c r="G151" s="130">
        <f t="shared" ref="G151:H162" si="16">G136+G117</f>
        <v>0</v>
      </c>
      <c r="H151" s="130">
        <f t="shared" si="16"/>
        <v>0</v>
      </c>
      <c r="I151" s="131" t="str">
        <f t="shared" si="14"/>
        <v/>
      </c>
      <c r="J151" s="130">
        <f t="shared" si="15"/>
        <v>0</v>
      </c>
      <c r="K151" s="10"/>
      <c r="L151" s="10"/>
    </row>
    <row r="152" spans="1:12" s="37" customFormat="1" x14ac:dyDescent="0.25">
      <c r="A152" s="127"/>
      <c r="B152" s="127"/>
      <c r="C152" s="127"/>
      <c r="D152" s="127"/>
      <c r="E152" s="128" t="s">
        <v>288</v>
      </c>
      <c r="F152" s="129" t="s">
        <v>296</v>
      </c>
      <c r="G152" s="130">
        <f t="shared" si="16"/>
        <v>0</v>
      </c>
      <c r="H152" s="130">
        <f t="shared" si="16"/>
        <v>0</v>
      </c>
      <c r="I152" s="131" t="str">
        <f t="shared" si="14"/>
        <v/>
      </c>
      <c r="J152" s="130">
        <f t="shared" si="15"/>
        <v>0</v>
      </c>
      <c r="K152" s="10"/>
      <c r="L152" s="10"/>
    </row>
    <row r="153" spans="1:12" s="37" customFormat="1" x14ac:dyDescent="0.25">
      <c r="A153" s="127"/>
      <c r="B153" s="127"/>
      <c r="C153" s="127"/>
      <c r="D153" s="127"/>
      <c r="E153" s="128" t="s">
        <v>159</v>
      </c>
      <c r="F153" s="129" t="s">
        <v>45</v>
      </c>
      <c r="G153" s="130">
        <f t="shared" si="16"/>
        <v>0</v>
      </c>
      <c r="H153" s="130">
        <f t="shared" si="16"/>
        <v>0</v>
      </c>
      <c r="I153" s="131" t="str">
        <f t="shared" si="14"/>
        <v/>
      </c>
      <c r="J153" s="130">
        <f t="shared" si="15"/>
        <v>0</v>
      </c>
      <c r="K153" s="10"/>
      <c r="L153" s="10"/>
    </row>
    <row r="154" spans="1:12" s="37" customFormat="1" x14ac:dyDescent="0.25">
      <c r="A154" s="127"/>
      <c r="B154" s="127"/>
      <c r="C154" s="127"/>
      <c r="D154" s="127"/>
      <c r="E154" s="128" t="s">
        <v>160</v>
      </c>
      <c r="F154" s="129" t="s">
        <v>46</v>
      </c>
      <c r="G154" s="130">
        <f t="shared" si="16"/>
        <v>0</v>
      </c>
      <c r="H154" s="130">
        <f t="shared" si="16"/>
        <v>0</v>
      </c>
      <c r="I154" s="131" t="str">
        <f t="shared" si="14"/>
        <v/>
      </c>
      <c r="J154" s="130">
        <f t="shared" si="15"/>
        <v>0</v>
      </c>
      <c r="K154" s="10"/>
      <c r="L154" s="10"/>
    </row>
    <row r="155" spans="1:12" s="37" customFormat="1" ht="27" x14ac:dyDescent="0.25">
      <c r="A155" s="127"/>
      <c r="B155" s="127"/>
      <c r="C155" s="127"/>
      <c r="D155" s="127"/>
      <c r="E155" s="128" t="s">
        <v>162</v>
      </c>
      <c r="F155" s="129" t="s">
        <v>61</v>
      </c>
      <c r="G155" s="130">
        <f t="shared" si="16"/>
        <v>0</v>
      </c>
      <c r="H155" s="130">
        <f t="shared" si="16"/>
        <v>0</v>
      </c>
      <c r="I155" s="131" t="str">
        <f t="shared" si="14"/>
        <v/>
      </c>
      <c r="J155" s="130">
        <f t="shared" si="15"/>
        <v>0</v>
      </c>
      <c r="K155" s="10"/>
      <c r="L155" s="10"/>
    </row>
    <row r="156" spans="1:12" s="37" customFormat="1" ht="27" x14ac:dyDescent="0.25">
      <c r="A156" s="127"/>
      <c r="B156" s="127"/>
      <c r="C156" s="127"/>
      <c r="D156" s="127"/>
      <c r="E156" s="128" t="s">
        <v>289</v>
      </c>
      <c r="F156" s="129" t="s">
        <v>297</v>
      </c>
      <c r="G156" s="130">
        <f t="shared" si="16"/>
        <v>0</v>
      </c>
      <c r="H156" s="130">
        <f t="shared" si="16"/>
        <v>0</v>
      </c>
      <c r="I156" s="131" t="str">
        <f t="shared" si="14"/>
        <v/>
      </c>
      <c r="J156" s="130">
        <f t="shared" si="15"/>
        <v>0</v>
      </c>
      <c r="K156" s="10"/>
      <c r="L156" s="10"/>
    </row>
    <row r="157" spans="1:12" s="37" customFormat="1" x14ac:dyDescent="0.25">
      <c r="A157" s="127"/>
      <c r="B157" s="127"/>
      <c r="C157" s="127"/>
      <c r="D157" s="127"/>
      <c r="E157" s="128" t="s">
        <v>290</v>
      </c>
      <c r="F157" s="129" t="s">
        <v>47</v>
      </c>
      <c r="G157" s="130">
        <f t="shared" si="16"/>
        <v>0</v>
      </c>
      <c r="H157" s="130">
        <f t="shared" si="16"/>
        <v>0</v>
      </c>
      <c r="I157" s="131" t="str">
        <f t="shared" si="14"/>
        <v/>
      </c>
      <c r="J157" s="130">
        <f t="shared" si="15"/>
        <v>0</v>
      </c>
      <c r="K157" s="10"/>
      <c r="L157" s="10"/>
    </row>
    <row r="158" spans="1:12" s="37" customFormat="1" x14ac:dyDescent="0.25">
      <c r="A158" s="127"/>
      <c r="B158" s="127"/>
      <c r="C158" s="127"/>
      <c r="D158" s="127"/>
      <c r="E158" s="128" t="s">
        <v>291</v>
      </c>
      <c r="F158" s="129" t="s">
        <v>298</v>
      </c>
      <c r="G158" s="130">
        <f t="shared" si="16"/>
        <v>0</v>
      </c>
      <c r="H158" s="130">
        <f t="shared" si="16"/>
        <v>0</v>
      </c>
      <c r="I158" s="131" t="str">
        <f t="shared" si="14"/>
        <v/>
      </c>
      <c r="J158" s="130">
        <f t="shared" si="15"/>
        <v>0</v>
      </c>
      <c r="K158" s="10"/>
      <c r="L158" s="10"/>
    </row>
    <row r="159" spans="1:12" s="37" customFormat="1" ht="27" x14ac:dyDescent="0.25">
      <c r="A159" s="127"/>
      <c r="B159" s="127"/>
      <c r="C159" s="127"/>
      <c r="D159" s="127"/>
      <c r="E159" s="128" t="s">
        <v>292</v>
      </c>
      <c r="F159" s="129" t="s">
        <v>299</v>
      </c>
      <c r="G159" s="130">
        <f t="shared" si="16"/>
        <v>0</v>
      </c>
      <c r="H159" s="130">
        <f t="shared" si="16"/>
        <v>0</v>
      </c>
      <c r="I159" s="131" t="str">
        <f t="shared" si="14"/>
        <v/>
      </c>
      <c r="J159" s="130">
        <f t="shared" si="15"/>
        <v>0</v>
      </c>
      <c r="K159" s="10"/>
      <c r="L159" s="10"/>
    </row>
    <row r="160" spans="1:12" s="37" customFormat="1" ht="27" x14ac:dyDescent="0.25">
      <c r="A160" s="127"/>
      <c r="B160" s="127"/>
      <c r="C160" s="127"/>
      <c r="D160" s="127"/>
      <c r="E160" s="128" t="s">
        <v>293</v>
      </c>
      <c r="F160" s="129" t="s">
        <v>62</v>
      </c>
      <c r="G160" s="130">
        <f t="shared" si="16"/>
        <v>0</v>
      </c>
      <c r="H160" s="130">
        <f t="shared" si="16"/>
        <v>0</v>
      </c>
      <c r="I160" s="131" t="str">
        <f t="shared" si="14"/>
        <v/>
      </c>
      <c r="J160" s="130">
        <f t="shared" si="15"/>
        <v>0</v>
      </c>
      <c r="K160" s="10"/>
      <c r="L160" s="10"/>
    </row>
    <row r="161" spans="1:12" s="37" customFormat="1" ht="27" x14ac:dyDescent="0.25">
      <c r="A161" s="127"/>
      <c r="B161" s="127"/>
      <c r="C161" s="127"/>
      <c r="D161" s="127"/>
      <c r="E161" s="128" t="s">
        <v>294</v>
      </c>
      <c r="F161" s="129" t="s">
        <v>300</v>
      </c>
      <c r="G161" s="130">
        <f t="shared" si="16"/>
        <v>0</v>
      </c>
      <c r="H161" s="130">
        <f t="shared" si="16"/>
        <v>0</v>
      </c>
      <c r="I161" s="131" t="str">
        <f t="shared" si="14"/>
        <v/>
      </c>
      <c r="J161" s="130">
        <f t="shared" si="15"/>
        <v>0</v>
      </c>
      <c r="K161" s="10"/>
      <c r="L161" s="10"/>
    </row>
    <row r="162" spans="1:12" s="37" customFormat="1" ht="27.75" thickBot="1" x14ac:dyDescent="0.3">
      <c r="A162" s="132"/>
      <c r="B162" s="132"/>
      <c r="C162" s="132"/>
      <c r="D162" s="132"/>
      <c r="E162" s="133" t="s">
        <v>295</v>
      </c>
      <c r="F162" s="134" t="s">
        <v>301</v>
      </c>
      <c r="G162" s="130">
        <f t="shared" si="16"/>
        <v>0</v>
      </c>
      <c r="H162" s="130">
        <f t="shared" si="16"/>
        <v>0</v>
      </c>
      <c r="I162" s="136" t="str">
        <f t="shared" si="14"/>
        <v/>
      </c>
      <c r="J162" s="135">
        <f t="shared" si="15"/>
        <v>0</v>
      </c>
      <c r="K162" s="10"/>
      <c r="L162" s="10"/>
    </row>
    <row r="163" spans="1:12" ht="15.75" thickBot="1" x14ac:dyDescent="0.3">
      <c r="A163" s="68"/>
      <c r="B163" s="69"/>
      <c r="C163" s="69"/>
      <c r="D163" s="69"/>
      <c r="E163" s="69"/>
      <c r="F163" s="70" t="s">
        <v>56</v>
      </c>
      <c r="G163" s="71">
        <f>SUM(G150:G162)</f>
        <v>0</v>
      </c>
      <c r="H163" s="71">
        <f>SUM(H150:H162)</f>
        <v>0</v>
      </c>
      <c r="I163" s="85" t="str">
        <f t="shared" si="12"/>
        <v/>
      </c>
      <c r="J163" s="71">
        <f>H163-G163</f>
        <v>0</v>
      </c>
      <c r="K163" s="10"/>
      <c r="L163" s="10"/>
    </row>
    <row r="164" spans="1:12" x14ac:dyDescent="0.25">
      <c r="A164" s="20"/>
      <c r="B164" s="15" t="s">
        <v>57</v>
      </c>
      <c r="C164" s="32"/>
      <c r="D164" s="20"/>
      <c r="E164" s="32"/>
      <c r="F164" s="31" t="s">
        <v>58</v>
      </c>
      <c r="G164" s="20"/>
      <c r="H164" s="20"/>
      <c r="I164" s="80" t="str">
        <f t="shared" si="12"/>
        <v/>
      </c>
      <c r="J164" s="20"/>
      <c r="K164" s="10"/>
      <c r="L164" s="10"/>
    </row>
    <row r="165" spans="1:12" ht="30.75" customHeight="1" x14ac:dyDescent="0.25">
      <c r="A165" s="6"/>
      <c r="B165" s="4"/>
      <c r="C165" s="7">
        <v>160</v>
      </c>
      <c r="D165" s="6"/>
      <c r="E165" s="6"/>
      <c r="F165" s="8" t="s">
        <v>59</v>
      </c>
      <c r="G165" s="239"/>
      <c r="H165" s="239"/>
      <c r="I165" s="76" t="str">
        <f t="shared" si="12"/>
        <v/>
      </c>
      <c r="J165" s="6"/>
      <c r="K165" s="10"/>
      <c r="L165" s="10"/>
    </row>
    <row r="166" spans="1:12" x14ac:dyDescent="0.25">
      <c r="A166" s="6"/>
      <c r="B166" s="4"/>
      <c r="C166" s="7"/>
      <c r="D166" s="6">
        <v>51</v>
      </c>
      <c r="E166" s="6">
        <v>411</v>
      </c>
      <c r="F166" s="9" t="s">
        <v>10</v>
      </c>
      <c r="G166" s="239"/>
      <c r="H166" s="239"/>
      <c r="I166" s="76" t="str">
        <f t="shared" si="12"/>
        <v/>
      </c>
      <c r="J166" s="6">
        <f t="shared" ref="J166:J177" si="17">H166-G166</f>
        <v>0</v>
      </c>
      <c r="K166" s="10"/>
      <c r="L166" s="10"/>
    </row>
    <row r="167" spans="1:12" ht="18" customHeight="1" x14ac:dyDescent="0.25">
      <c r="A167" s="6"/>
      <c r="B167" s="4"/>
      <c r="C167" s="7"/>
      <c r="D167" s="6">
        <v>52</v>
      </c>
      <c r="E167" s="6">
        <v>412</v>
      </c>
      <c r="F167" s="9" t="s">
        <v>11</v>
      </c>
      <c r="G167" s="239"/>
      <c r="H167" s="239"/>
      <c r="I167" s="76" t="str">
        <f t="shared" si="12"/>
        <v/>
      </c>
      <c r="J167" s="6">
        <f t="shared" si="17"/>
        <v>0</v>
      </c>
      <c r="K167" s="10"/>
      <c r="L167" s="10"/>
    </row>
    <row r="168" spans="1:12" x14ac:dyDescent="0.25">
      <c r="A168" s="6"/>
      <c r="B168" s="4"/>
      <c r="C168" s="7"/>
      <c r="D168" s="6">
        <v>53</v>
      </c>
      <c r="E168" s="6">
        <v>413</v>
      </c>
      <c r="F168" s="9" t="s">
        <v>12</v>
      </c>
      <c r="G168" s="239"/>
      <c r="H168" s="239"/>
      <c r="I168" s="76" t="str">
        <f t="shared" si="12"/>
        <v/>
      </c>
      <c r="J168" s="6">
        <f t="shared" si="17"/>
        <v>0</v>
      </c>
      <c r="K168" s="10"/>
      <c r="L168" s="10"/>
    </row>
    <row r="169" spans="1:12" x14ac:dyDescent="0.25">
      <c r="A169" s="6"/>
      <c r="B169" s="4"/>
      <c r="C169" s="7"/>
      <c r="D169" s="6">
        <v>54</v>
      </c>
      <c r="E169" s="6">
        <v>414</v>
      </c>
      <c r="F169" s="9" t="s">
        <v>13</v>
      </c>
      <c r="G169" s="239"/>
      <c r="H169" s="239"/>
      <c r="I169" s="76" t="str">
        <f t="shared" si="12"/>
        <v/>
      </c>
      <c r="J169" s="6">
        <f t="shared" si="17"/>
        <v>0</v>
      </c>
      <c r="K169" s="10"/>
      <c r="L169" s="10"/>
    </row>
    <row r="170" spans="1:12" x14ac:dyDescent="0.25">
      <c r="A170" s="6"/>
      <c r="B170" s="4"/>
      <c r="C170" s="7"/>
      <c r="D170" s="6">
        <v>55</v>
      </c>
      <c r="E170" s="6">
        <v>415</v>
      </c>
      <c r="F170" s="9" t="s">
        <v>14</v>
      </c>
      <c r="G170" s="239"/>
      <c r="H170" s="239"/>
      <c r="I170" s="76" t="str">
        <f t="shared" si="12"/>
        <v/>
      </c>
      <c r="J170" s="6">
        <f t="shared" si="17"/>
        <v>0</v>
      </c>
      <c r="K170" s="10"/>
      <c r="L170" s="10"/>
    </row>
    <row r="171" spans="1:12" ht="27" x14ac:dyDescent="0.25">
      <c r="A171" s="6"/>
      <c r="B171" s="4"/>
      <c r="C171" s="7"/>
      <c r="D171" s="6">
        <v>56</v>
      </c>
      <c r="E171" s="6">
        <v>416</v>
      </c>
      <c r="F171" s="9" t="s">
        <v>15</v>
      </c>
      <c r="G171" s="239"/>
      <c r="H171" s="239"/>
      <c r="I171" s="76" t="str">
        <f t="shared" si="12"/>
        <v/>
      </c>
      <c r="J171" s="6">
        <f t="shared" si="17"/>
        <v>0</v>
      </c>
      <c r="K171" s="10"/>
      <c r="L171" s="10"/>
    </row>
    <row r="172" spans="1:12" x14ac:dyDescent="0.25">
      <c r="A172" s="6"/>
      <c r="B172" s="4"/>
      <c r="C172" s="7"/>
      <c r="D172" s="6">
        <v>57</v>
      </c>
      <c r="E172" s="6">
        <v>421</v>
      </c>
      <c r="F172" s="9" t="s">
        <v>32</v>
      </c>
      <c r="G172" s="239"/>
      <c r="H172" s="239"/>
      <c r="I172" s="76" t="str">
        <f t="shared" si="12"/>
        <v/>
      </c>
      <c r="J172" s="6">
        <f t="shared" si="17"/>
        <v>0</v>
      </c>
      <c r="K172" s="10"/>
      <c r="L172" s="10"/>
    </row>
    <row r="173" spans="1:12" x14ac:dyDescent="0.25">
      <c r="A173" s="6"/>
      <c r="B173" s="4"/>
      <c r="C173" s="4"/>
      <c r="D173" s="6">
        <v>58</v>
      </c>
      <c r="E173" s="6">
        <v>423</v>
      </c>
      <c r="F173" s="9" t="s">
        <v>34</v>
      </c>
      <c r="G173" s="239"/>
      <c r="H173" s="239"/>
      <c r="I173" s="76" t="str">
        <f t="shared" si="12"/>
        <v/>
      </c>
      <c r="J173" s="6">
        <f t="shared" si="17"/>
        <v>0</v>
      </c>
      <c r="K173" s="10"/>
      <c r="L173" s="10"/>
    </row>
    <row r="174" spans="1:12" x14ac:dyDescent="0.25">
      <c r="A174" s="6"/>
      <c r="B174" s="4"/>
      <c r="C174" s="4"/>
      <c r="D174" s="6">
        <v>59</v>
      </c>
      <c r="E174" s="6">
        <v>425</v>
      </c>
      <c r="F174" s="9" t="s">
        <v>18</v>
      </c>
      <c r="G174" s="239"/>
      <c r="H174" s="239"/>
      <c r="I174" s="76" t="str">
        <f t="shared" si="12"/>
        <v/>
      </c>
      <c r="J174" s="6">
        <f t="shared" si="17"/>
        <v>0</v>
      </c>
      <c r="K174" s="10"/>
      <c r="L174" s="10"/>
    </row>
    <row r="175" spans="1:12" x14ac:dyDescent="0.25">
      <c r="A175" s="6"/>
      <c r="B175" s="6"/>
      <c r="C175" s="6"/>
      <c r="D175" s="6">
        <v>60</v>
      </c>
      <c r="E175" s="6">
        <v>426</v>
      </c>
      <c r="F175" s="9" t="s">
        <v>28</v>
      </c>
      <c r="G175" s="239"/>
      <c r="H175" s="239"/>
      <c r="I175" s="76" t="str">
        <f t="shared" si="12"/>
        <v/>
      </c>
      <c r="J175" s="6">
        <f t="shared" si="17"/>
        <v>0</v>
      </c>
      <c r="K175" s="10"/>
      <c r="L175" s="10"/>
    </row>
    <row r="176" spans="1:12" x14ac:dyDescent="0.25">
      <c r="A176" s="6"/>
      <c r="B176" s="6"/>
      <c r="C176" s="6"/>
      <c r="D176" s="6">
        <v>61</v>
      </c>
      <c r="E176" s="6">
        <v>511</v>
      </c>
      <c r="F176" s="9" t="s">
        <v>40</v>
      </c>
      <c r="G176" s="239"/>
      <c r="H176" s="239"/>
      <c r="I176" s="76" t="str">
        <f t="shared" si="12"/>
        <v/>
      </c>
      <c r="J176" s="6">
        <f t="shared" si="17"/>
        <v>0</v>
      </c>
      <c r="K176" s="10"/>
      <c r="L176" s="10"/>
    </row>
    <row r="177" spans="1:12" ht="15.75" thickBot="1" x14ac:dyDescent="0.3">
      <c r="A177" s="33"/>
      <c r="B177" s="33"/>
      <c r="C177" s="33"/>
      <c r="D177" s="33">
        <v>62</v>
      </c>
      <c r="E177" s="33">
        <v>512</v>
      </c>
      <c r="F177" s="34" t="s">
        <v>41</v>
      </c>
      <c r="G177" s="242"/>
      <c r="H177" s="242"/>
      <c r="I177" s="78" t="str">
        <f t="shared" si="12"/>
        <v/>
      </c>
      <c r="J177" s="33">
        <f t="shared" si="17"/>
        <v>0</v>
      </c>
      <c r="K177" s="10"/>
      <c r="L177" s="10"/>
    </row>
    <row r="178" spans="1:12" ht="27" x14ac:dyDescent="0.25">
      <c r="A178" s="149"/>
      <c r="B178" s="149"/>
      <c r="C178" s="149"/>
      <c r="D178" s="149"/>
      <c r="E178" s="151"/>
      <c r="F178" s="150" t="s">
        <v>164</v>
      </c>
      <c r="G178" s="245"/>
      <c r="H178" s="245"/>
      <c r="I178" s="115" t="str">
        <f t="shared" si="12"/>
        <v/>
      </c>
      <c r="J178" s="149"/>
      <c r="K178" s="10"/>
      <c r="L178" s="10"/>
    </row>
    <row r="179" spans="1:12" s="37" customFormat="1" x14ac:dyDescent="0.25">
      <c r="A179" s="28"/>
      <c r="B179" s="28"/>
      <c r="C179" s="28"/>
      <c r="D179" s="28"/>
      <c r="E179" s="35" t="s">
        <v>154</v>
      </c>
      <c r="F179" s="123" t="s">
        <v>21</v>
      </c>
      <c r="G179" s="239"/>
      <c r="H179" s="239"/>
      <c r="I179" s="76" t="str">
        <f t="shared" si="12"/>
        <v/>
      </c>
      <c r="J179" s="6">
        <f t="shared" ref="J179:J191" si="18">H179-G179</f>
        <v>0</v>
      </c>
      <c r="K179" s="10"/>
      <c r="L179" s="10"/>
    </row>
    <row r="180" spans="1:12" s="37" customFormat="1" x14ac:dyDescent="0.25">
      <c r="A180" s="28"/>
      <c r="B180" s="28"/>
      <c r="C180" s="28"/>
      <c r="D180" s="28"/>
      <c r="E180" s="35" t="s">
        <v>161</v>
      </c>
      <c r="F180" s="123" t="s">
        <v>60</v>
      </c>
      <c r="G180" s="239"/>
      <c r="H180" s="239"/>
      <c r="I180" s="76" t="str">
        <f t="shared" si="12"/>
        <v/>
      </c>
      <c r="J180" s="6">
        <f t="shared" si="18"/>
        <v>0</v>
      </c>
      <c r="K180" s="10"/>
      <c r="L180" s="10"/>
    </row>
    <row r="181" spans="1:12" s="37" customFormat="1" x14ac:dyDescent="0.25">
      <c r="A181" s="28"/>
      <c r="B181" s="28"/>
      <c r="C181" s="28"/>
      <c r="D181" s="28"/>
      <c r="E181" s="35" t="s">
        <v>288</v>
      </c>
      <c r="F181" s="123" t="s">
        <v>296</v>
      </c>
      <c r="G181" s="239"/>
      <c r="H181" s="239"/>
      <c r="I181" s="76" t="str">
        <f t="shared" si="12"/>
        <v/>
      </c>
      <c r="J181" s="6">
        <f t="shared" si="18"/>
        <v>0</v>
      </c>
      <c r="K181" s="10"/>
      <c r="L181" s="10"/>
    </row>
    <row r="182" spans="1:12" s="37" customFormat="1" x14ac:dyDescent="0.25">
      <c r="A182" s="28"/>
      <c r="B182" s="28"/>
      <c r="C182" s="28"/>
      <c r="D182" s="28"/>
      <c r="E182" s="35" t="s">
        <v>159</v>
      </c>
      <c r="F182" s="123" t="s">
        <v>45</v>
      </c>
      <c r="G182" s="239"/>
      <c r="H182" s="239"/>
      <c r="I182" s="76" t="str">
        <f t="shared" si="12"/>
        <v/>
      </c>
      <c r="J182" s="6">
        <f t="shared" si="18"/>
        <v>0</v>
      </c>
      <c r="K182" s="10"/>
      <c r="L182" s="10"/>
    </row>
    <row r="183" spans="1:12" s="37" customFormat="1" x14ac:dyDescent="0.25">
      <c r="A183" s="28"/>
      <c r="B183" s="28"/>
      <c r="C183" s="28"/>
      <c r="D183" s="28"/>
      <c r="E183" s="35" t="s">
        <v>160</v>
      </c>
      <c r="F183" s="123" t="s">
        <v>46</v>
      </c>
      <c r="G183" s="239"/>
      <c r="H183" s="239"/>
      <c r="I183" s="76" t="str">
        <f t="shared" si="12"/>
        <v/>
      </c>
      <c r="J183" s="6">
        <f t="shared" si="18"/>
        <v>0</v>
      </c>
      <c r="K183" s="10"/>
      <c r="L183" s="10"/>
    </row>
    <row r="184" spans="1:12" s="37" customFormat="1" ht="27" x14ac:dyDescent="0.25">
      <c r="A184" s="28"/>
      <c r="B184" s="28"/>
      <c r="C184" s="28"/>
      <c r="D184" s="28"/>
      <c r="E184" s="35" t="s">
        <v>162</v>
      </c>
      <c r="F184" s="123" t="s">
        <v>61</v>
      </c>
      <c r="G184" s="239"/>
      <c r="H184" s="239"/>
      <c r="I184" s="76" t="str">
        <f t="shared" si="12"/>
        <v/>
      </c>
      <c r="J184" s="6">
        <f t="shared" si="18"/>
        <v>0</v>
      </c>
      <c r="K184" s="10"/>
      <c r="L184" s="10"/>
    </row>
    <row r="185" spans="1:12" s="37" customFormat="1" ht="27" x14ac:dyDescent="0.25">
      <c r="A185" s="28"/>
      <c r="B185" s="28"/>
      <c r="C185" s="28"/>
      <c r="D185" s="28"/>
      <c r="E185" s="35" t="s">
        <v>289</v>
      </c>
      <c r="F185" s="123" t="s">
        <v>297</v>
      </c>
      <c r="G185" s="239"/>
      <c r="H185" s="239"/>
      <c r="I185" s="76" t="str">
        <f t="shared" si="12"/>
        <v/>
      </c>
      <c r="J185" s="6">
        <f t="shared" si="18"/>
        <v>0</v>
      </c>
      <c r="K185" s="10"/>
      <c r="L185" s="10"/>
    </row>
    <row r="186" spans="1:12" s="37" customFormat="1" x14ac:dyDescent="0.25">
      <c r="A186" s="28"/>
      <c r="B186" s="28"/>
      <c r="C186" s="28"/>
      <c r="D186" s="28"/>
      <c r="E186" s="35" t="s">
        <v>290</v>
      </c>
      <c r="F186" s="123" t="s">
        <v>47</v>
      </c>
      <c r="G186" s="239"/>
      <c r="H186" s="239"/>
      <c r="I186" s="76" t="str">
        <f t="shared" si="12"/>
        <v/>
      </c>
      <c r="J186" s="6">
        <f t="shared" si="18"/>
        <v>0</v>
      </c>
      <c r="K186" s="10"/>
      <c r="L186" s="10"/>
    </row>
    <row r="187" spans="1:12" s="37" customFormat="1" x14ac:dyDescent="0.25">
      <c r="A187" s="28"/>
      <c r="B187" s="28"/>
      <c r="C187" s="28"/>
      <c r="D187" s="28"/>
      <c r="E187" s="35" t="s">
        <v>291</v>
      </c>
      <c r="F187" s="123" t="s">
        <v>298</v>
      </c>
      <c r="G187" s="239"/>
      <c r="H187" s="239"/>
      <c r="I187" s="76" t="str">
        <f t="shared" si="12"/>
        <v/>
      </c>
      <c r="J187" s="6">
        <f t="shared" si="18"/>
        <v>0</v>
      </c>
      <c r="K187" s="10"/>
      <c r="L187" s="10"/>
    </row>
    <row r="188" spans="1:12" s="37" customFormat="1" ht="27" x14ac:dyDescent="0.25">
      <c r="A188" s="28"/>
      <c r="B188" s="28"/>
      <c r="C188" s="28"/>
      <c r="D188" s="28"/>
      <c r="E188" s="35" t="s">
        <v>292</v>
      </c>
      <c r="F188" s="123" t="s">
        <v>299</v>
      </c>
      <c r="G188" s="239"/>
      <c r="H188" s="239"/>
      <c r="I188" s="76" t="str">
        <f t="shared" si="12"/>
        <v/>
      </c>
      <c r="J188" s="6">
        <f t="shared" si="18"/>
        <v>0</v>
      </c>
      <c r="K188" s="10"/>
      <c r="L188" s="10"/>
    </row>
    <row r="189" spans="1:12" s="37" customFormat="1" ht="27" x14ac:dyDescent="0.25">
      <c r="A189" s="28"/>
      <c r="B189" s="28"/>
      <c r="C189" s="28"/>
      <c r="D189" s="28"/>
      <c r="E189" s="35" t="s">
        <v>293</v>
      </c>
      <c r="F189" s="123" t="s">
        <v>62</v>
      </c>
      <c r="G189" s="239"/>
      <c r="H189" s="239"/>
      <c r="I189" s="76" t="str">
        <f t="shared" si="12"/>
        <v/>
      </c>
      <c r="J189" s="6">
        <f t="shared" si="18"/>
        <v>0</v>
      </c>
      <c r="K189" s="10"/>
      <c r="L189" s="10"/>
    </row>
    <row r="190" spans="1:12" s="37" customFormat="1" ht="27" x14ac:dyDescent="0.25">
      <c r="A190" s="28"/>
      <c r="B190" s="28"/>
      <c r="C190" s="28"/>
      <c r="D190" s="28"/>
      <c r="E190" s="35" t="s">
        <v>294</v>
      </c>
      <c r="F190" s="123" t="s">
        <v>300</v>
      </c>
      <c r="G190" s="239"/>
      <c r="H190" s="239"/>
      <c r="I190" s="76" t="str">
        <f t="shared" si="12"/>
        <v/>
      </c>
      <c r="J190" s="6">
        <f t="shared" si="18"/>
        <v>0</v>
      </c>
      <c r="K190" s="10"/>
      <c r="L190" s="10"/>
    </row>
    <row r="191" spans="1:12" s="37" customFormat="1" ht="27.75" thickBot="1" x14ac:dyDescent="0.3">
      <c r="A191" s="34"/>
      <c r="B191" s="34"/>
      <c r="C191" s="34"/>
      <c r="D191" s="34"/>
      <c r="E191" s="124" t="s">
        <v>295</v>
      </c>
      <c r="F191" s="125" t="s">
        <v>301</v>
      </c>
      <c r="G191" s="242"/>
      <c r="H191" s="242"/>
      <c r="I191" s="78" t="str">
        <f t="shared" si="12"/>
        <v/>
      </c>
      <c r="J191" s="33">
        <f t="shared" si="18"/>
        <v>0</v>
      </c>
      <c r="K191" s="10"/>
      <c r="L191" s="10"/>
    </row>
    <row r="192" spans="1:12" ht="15.75" thickBot="1" x14ac:dyDescent="0.3">
      <c r="A192" s="47"/>
      <c r="B192" s="48"/>
      <c r="C192" s="48"/>
      <c r="D192" s="48"/>
      <c r="E192" s="48"/>
      <c r="F192" s="49" t="s">
        <v>63</v>
      </c>
      <c r="G192" s="50">
        <f>SUM(G179:G191)</f>
        <v>0</v>
      </c>
      <c r="H192" s="50">
        <f>SUM(H179:H191)</f>
        <v>0</v>
      </c>
      <c r="I192" s="79" t="str">
        <f t="shared" si="12"/>
        <v/>
      </c>
      <c r="J192" s="56">
        <f>H192-G192</f>
        <v>0</v>
      </c>
      <c r="K192" s="13"/>
      <c r="L192" s="13"/>
    </row>
    <row r="193" spans="1:12" ht="22.5" customHeight="1" x14ac:dyDescent="0.25">
      <c r="A193" s="149"/>
      <c r="B193" s="149"/>
      <c r="C193" s="149"/>
      <c r="D193" s="149"/>
      <c r="E193" s="149"/>
      <c r="F193" s="150" t="s">
        <v>64</v>
      </c>
      <c r="G193" s="149"/>
      <c r="H193" s="149"/>
      <c r="I193" s="115" t="str">
        <f t="shared" si="12"/>
        <v/>
      </c>
      <c r="J193" s="149"/>
      <c r="K193" s="10"/>
      <c r="L193" s="10"/>
    </row>
    <row r="194" spans="1:12" s="37" customFormat="1" x14ac:dyDescent="0.25">
      <c r="A194" s="127"/>
      <c r="B194" s="127"/>
      <c r="C194" s="127"/>
      <c r="D194" s="127"/>
      <c r="E194" s="128" t="s">
        <v>154</v>
      </c>
      <c r="F194" s="129" t="s">
        <v>21</v>
      </c>
      <c r="G194" s="130">
        <f>G179</f>
        <v>0</v>
      </c>
      <c r="H194" s="130">
        <f>H179</f>
        <v>0</v>
      </c>
      <c r="I194" s="131" t="str">
        <f t="shared" ref="I194:I206" si="19">IF(OR(ISBLANK(G194),G194=0),"",H194/G194)</f>
        <v/>
      </c>
      <c r="J194" s="130">
        <f t="shared" ref="J194:J206" si="20">H194-G194</f>
        <v>0</v>
      </c>
      <c r="K194" s="10"/>
      <c r="L194" s="10"/>
    </row>
    <row r="195" spans="1:12" s="37" customFormat="1" x14ac:dyDescent="0.25">
      <c r="A195" s="127"/>
      <c r="B195" s="127"/>
      <c r="C195" s="127"/>
      <c r="D195" s="127"/>
      <c r="E195" s="128" t="s">
        <v>161</v>
      </c>
      <c r="F195" s="129" t="s">
        <v>60</v>
      </c>
      <c r="G195" s="130">
        <f t="shared" ref="G195:H206" si="21">G180</f>
        <v>0</v>
      </c>
      <c r="H195" s="130">
        <f t="shared" si="21"/>
        <v>0</v>
      </c>
      <c r="I195" s="131" t="str">
        <f t="shared" si="19"/>
        <v/>
      </c>
      <c r="J195" s="130">
        <f t="shared" si="20"/>
        <v>0</v>
      </c>
      <c r="K195" s="10"/>
      <c r="L195" s="10"/>
    </row>
    <row r="196" spans="1:12" s="37" customFormat="1" x14ac:dyDescent="0.25">
      <c r="A196" s="127"/>
      <c r="B196" s="127"/>
      <c r="C196" s="127"/>
      <c r="D196" s="127"/>
      <c r="E196" s="128" t="s">
        <v>288</v>
      </c>
      <c r="F196" s="129" t="s">
        <v>296</v>
      </c>
      <c r="G196" s="130">
        <f t="shared" si="21"/>
        <v>0</v>
      </c>
      <c r="H196" s="130">
        <f t="shared" si="21"/>
        <v>0</v>
      </c>
      <c r="I196" s="131" t="str">
        <f t="shared" si="19"/>
        <v/>
      </c>
      <c r="J196" s="130">
        <f t="shared" si="20"/>
        <v>0</v>
      </c>
      <c r="K196" s="10"/>
      <c r="L196" s="10"/>
    </row>
    <row r="197" spans="1:12" s="37" customFormat="1" x14ac:dyDescent="0.25">
      <c r="A197" s="127"/>
      <c r="B197" s="127"/>
      <c r="C197" s="127"/>
      <c r="D197" s="127"/>
      <c r="E197" s="128" t="s">
        <v>159</v>
      </c>
      <c r="F197" s="129" t="s">
        <v>45</v>
      </c>
      <c r="G197" s="130">
        <f t="shared" si="21"/>
        <v>0</v>
      </c>
      <c r="H197" s="130">
        <f t="shared" si="21"/>
        <v>0</v>
      </c>
      <c r="I197" s="131" t="str">
        <f t="shared" si="19"/>
        <v/>
      </c>
      <c r="J197" s="130">
        <f t="shared" si="20"/>
        <v>0</v>
      </c>
      <c r="K197" s="10"/>
      <c r="L197" s="10"/>
    </row>
    <row r="198" spans="1:12" s="37" customFormat="1" x14ac:dyDescent="0.25">
      <c r="A198" s="127"/>
      <c r="B198" s="127"/>
      <c r="C198" s="127"/>
      <c r="D198" s="127"/>
      <c r="E198" s="128" t="s">
        <v>160</v>
      </c>
      <c r="F198" s="129" t="s">
        <v>46</v>
      </c>
      <c r="G198" s="130">
        <f t="shared" si="21"/>
        <v>0</v>
      </c>
      <c r="H198" s="130">
        <f t="shared" si="21"/>
        <v>0</v>
      </c>
      <c r="I198" s="131" t="str">
        <f t="shared" si="19"/>
        <v/>
      </c>
      <c r="J198" s="130">
        <f t="shared" si="20"/>
        <v>0</v>
      </c>
      <c r="K198" s="10"/>
      <c r="L198" s="10"/>
    </row>
    <row r="199" spans="1:12" s="37" customFormat="1" ht="27" x14ac:dyDescent="0.25">
      <c r="A199" s="127"/>
      <c r="B199" s="127"/>
      <c r="C199" s="127"/>
      <c r="D199" s="127"/>
      <c r="E199" s="128" t="s">
        <v>162</v>
      </c>
      <c r="F199" s="129" t="s">
        <v>61</v>
      </c>
      <c r="G199" s="130">
        <f t="shared" si="21"/>
        <v>0</v>
      </c>
      <c r="H199" s="130">
        <f t="shared" si="21"/>
        <v>0</v>
      </c>
      <c r="I199" s="131" t="str">
        <f t="shared" si="19"/>
        <v/>
      </c>
      <c r="J199" s="130">
        <f t="shared" si="20"/>
        <v>0</v>
      </c>
      <c r="K199" s="10"/>
      <c r="L199" s="10"/>
    </row>
    <row r="200" spans="1:12" s="37" customFormat="1" ht="27" x14ac:dyDescent="0.25">
      <c r="A200" s="127"/>
      <c r="B200" s="127"/>
      <c r="C200" s="127"/>
      <c r="D200" s="127"/>
      <c r="E200" s="128" t="s">
        <v>289</v>
      </c>
      <c r="F200" s="129" t="s">
        <v>297</v>
      </c>
      <c r="G200" s="130">
        <f t="shared" si="21"/>
        <v>0</v>
      </c>
      <c r="H200" s="130">
        <f t="shared" si="21"/>
        <v>0</v>
      </c>
      <c r="I200" s="131" t="str">
        <f t="shared" si="19"/>
        <v/>
      </c>
      <c r="J200" s="130">
        <f t="shared" si="20"/>
        <v>0</v>
      </c>
      <c r="K200" s="10"/>
      <c r="L200" s="10"/>
    </row>
    <row r="201" spans="1:12" s="37" customFormat="1" x14ac:dyDescent="0.25">
      <c r="A201" s="127"/>
      <c r="B201" s="127"/>
      <c r="C201" s="127"/>
      <c r="D201" s="127"/>
      <c r="E201" s="128" t="s">
        <v>290</v>
      </c>
      <c r="F201" s="129" t="s">
        <v>47</v>
      </c>
      <c r="G201" s="130">
        <f t="shared" si="21"/>
        <v>0</v>
      </c>
      <c r="H201" s="130">
        <f t="shared" si="21"/>
        <v>0</v>
      </c>
      <c r="I201" s="131" t="str">
        <f t="shared" si="19"/>
        <v/>
      </c>
      <c r="J201" s="130">
        <f t="shared" si="20"/>
        <v>0</v>
      </c>
      <c r="K201" s="10"/>
      <c r="L201" s="10"/>
    </row>
    <row r="202" spans="1:12" s="37" customFormat="1" x14ac:dyDescent="0.25">
      <c r="A202" s="127"/>
      <c r="B202" s="127"/>
      <c r="C202" s="127"/>
      <c r="D202" s="127"/>
      <c r="E202" s="128" t="s">
        <v>291</v>
      </c>
      <c r="F202" s="129" t="s">
        <v>298</v>
      </c>
      <c r="G202" s="130">
        <f t="shared" si="21"/>
        <v>0</v>
      </c>
      <c r="H202" s="130">
        <f t="shared" si="21"/>
        <v>0</v>
      </c>
      <c r="I202" s="131" t="str">
        <f t="shared" si="19"/>
        <v/>
      </c>
      <c r="J202" s="130">
        <f t="shared" si="20"/>
        <v>0</v>
      </c>
      <c r="K202" s="10"/>
      <c r="L202" s="10"/>
    </row>
    <row r="203" spans="1:12" s="37" customFormat="1" ht="27" x14ac:dyDescent="0.25">
      <c r="A203" s="127"/>
      <c r="B203" s="127"/>
      <c r="C203" s="127"/>
      <c r="D203" s="127"/>
      <c r="E203" s="128" t="s">
        <v>292</v>
      </c>
      <c r="F203" s="129" t="s">
        <v>299</v>
      </c>
      <c r="G203" s="130">
        <f t="shared" si="21"/>
        <v>0</v>
      </c>
      <c r="H203" s="130">
        <f t="shared" si="21"/>
        <v>0</v>
      </c>
      <c r="I203" s="131" t="str">
        <f t="shared" si="19"/>
        <v/>
      </c>
      <c r="J203" s="130">
        <f t="shared" si="20"/>
        <v>0</v>
      </c>
      <c r="K203" s="10"/>
      <c r="L203" s="10"/>
    </row>
    <row r="204" spans="1:12" s="37" customFormat="1" ht="27" x14ac:dyDescent="0.25">
      <c r="A204" s="127"/>
      <c r="B204" s="127"/>
      <c r="C204" s="127"/>
      <c r="D204" s="127"/>
      <c r="E204" s="128" t="s">
        <v>293</v>
      </c>
      <c r="F204" s="129" t="s">
        <v>62</v>
      </c>
      <c r="G204" s="130">
        <f t="shared" si="21"/>
        <v>0</v>
      </c>
      <c r="H204" s="130">
        <f t="shared" si="21"/>
        <v>0</v>
      </c>
      <c r="I204" s="131" t="str">
        <f t="shared" si="19"/>
        <v/>
      </c>
      <c r="J204" s="130">
        <f t="shared" si="20"/>
        <v>0</v>
      </c>
      <c r="K204" s="10"/>
      <c r="L204" s="10"/>
    </row>
    <row r="205" spans="1:12" s="37" customFormat="1" ht="27" x14ac:dyDescent="0.25">
      <c r="A205" s="127"/>
      <c r="B205" s="127"/>
      <c r="C205" s="127"/>
      <c r="D205" s="127"/>
      <c r="E205" s="128" t="s">
        <v>294</v>
      </c>
      <c r="F205" s="129" t="s">
        <v>300</v>
      </c>
      <c r="G205" s="130">
        <f t="shared" si="21"/>
        <v>0</v>
      </c>
      <c r="H205" s="130">
        <f t="shared" si="21"/>
        <v>0</v>
      </c>
      <c r="I205" s="131" t="str">
        <f t="shared" si="19"/>
        <v/>
      </c>
      <c r="J205" s="130">
        <f t="shared" si="20"/>
        <v>0</v>
      </c>
      <c r="K205" s="10"/>
      <c r="L205" s="10"/>
    </row>
    <row r="206" spans="1:12" s="37" customFormat="1" ht="27.75" thickBot="1" x14ac:dyDescent="0.3">
      <c r="A206" s="132"/>
      <c r="B206" s="132"/>
      <c r="C206" s="132"/>
      <c r="D206" s="132"/>
      <c r="E206" s="133" t="s">
        <v>295</v>
      </c>
      <c r="F206" s="134" t="s">
        <v>301</v>
      </c>
      <c r="G206" s="130">
        <f t="shared" si="21"/>
        <v>0</v>
      </c>
      <c r="H206" s="130">
        <f t="shared" si="21"/>
        <v>0</v>
      </c>
      <c r="I206" s="136" t="str">
        <f t="shared" si="19"/>
        <v/>
      </c>
      <c r="J206" s="135">
        <f t="shared" si="20"/>
        <v>0</v>
      </c>
      <c r="K206" s="10"/>
      <c r="L206" s="10"/>
    </row>
    <row r="207" spans="1:12" ht="15.75" thickBot="1" x14ac:dyDescent="0.3">
      <c r="A207" s="68"/>
      <c r="B207" s="69"/>
      <c r="C207" s="69"/>
      <c r="D207" s="69"/>
      <c r="E207" s="69"/>
      <c r="F207" s="70" t="s">
        <v>65</v>
      </c>
      <c r="G207" s="71">
        <f>SUM(G194:G206)</f>
        <v>0</v>
      </c>
      <c r="H207" s="71">
        <f>SUM(H194:H206)</f>
        <v>0</v>
      </c>
      <c r="I207" s="85" t="str">
        <f t="shared" si="12"/>
        <v/>
      </c>
      <c r="J207" s="81">
        <f>H207-G207</f>
        <v>0</v>
      </c>
      <c r="K207" s="13"/>
      <c r="L207" s="13"/>
    </row>
    <row r="208" spans="1:12" x14ac:dyDescent="0.25">
      <c r="A208" s="20"/>
      <c r="B208" s="15" t="s">
        <v>66</v>
      </c>
      <c r="C208" s="15"/>
      <c r="D208" s="15"/>
      <c r="E208" s="15"/>
      <c r="F208" s="16" t="s">
        <v>67</v>
      </c>
      <c r="G208" s="20"/>
      <c r="H208" s="20"/>
      <c r="I208" s="80" t="str">
        <f t="shared" si="12"/>
        <v/>
      </c>
      <c r="J208" s="20"/>
      <c r="K208" s="10"/>
      <c r="L208" s="10"/>
    </row>
    <row r="209" spans="1:12" x14ac:dyDescent="0.25">
      <c r="A209" s="6"/>
      <c r="B209" s="4"/>
      <c r="C209" s="7">
        <v>911</v>
      </c>
      <c r="D209" s="7"/>
      <c r="E209" s="7"/>
      <c r="F209" s="8" t="s">
        <v>68</v>
      </c>
      <c r="G209" s="239"/>
      <c r="H209" s="239"/>
      <c r="I209" s="76" t="str">
        <f t="shared" si="12"/>
        <v/>
      </c>
      <c r="J209" s="6"/>
      <c r="K209" s="10"/>
      <c r="L209" s="10"/>
    </row>
    <row r="210" spans="1:12" x14ac:dyDescent="0.25">
      <c r="A210" s="6"/>
      <c r="B210" s="6"/>
      <c r="C210" s="6"/>
      <c r="D210" s="6">
        <v>63</v>
      </c>
      <c r="E210" s="6">
        <v>411</v>
      </c>
      <c r="F210" s="9" t="s">
        <v>10</v>
      </c>
      <c r="G210" s="239"/>
      <c r="H210" s="239"/>
      <c r="I210" s="76" t="str">
        <f t="shared" si="12"/>
        <v/>
      </c>
      <c r="J210" s="6">
        <f t="shared" ref="J210:J228" si="22">H210-G210</f>
        <v>0</v>
      </c>
      <c r="K210" s="10"/>
      <c r="L210" s="10"/>
    </row>
    <row r="211" spans="1:12" ht="18" customHeight="1" x14ac:dyDescent="0.25">
      <c r="A211" s="6"/>
      <c r="B211" s="6"/>
      <c r="C211" s="6"/>
      <c r="D211" s="6">
        <v>64</v>
      </c>
      <c r="E211" s="6">
        <v>412</v>
      </c>
      <c r="F211" s="9" t="s">
        <v>11</v>
      </c>
      <c r="G211" s="239"/>
      <c r="H211" s="239"/>
      <c r="I211" s="76" t="str">
        <f t="shared" si="12"/>
        <v/>
      </c>
      <c r="J211" s="6">
        <f t="shared" si="22"/>
        <v>0</v>
      </c>
      <c r="K211" s="10"/>
      <c r="L211" s="10"/>
    </row>
    <row r="212" spans="1:12" x14ac:dyDescent="0.25">
      <c r="A212" s="6"/>
      <c r="B212" s="6"/>
      <c r="C212" s="6"/>
      <c r="D212" s="6">
        <v>65</v>
      </c>
      <c r="E212" s="6">
        <v>413</v>
      </c>
      <c r="F212" s="9" t="s">
        <v>12</v>
      </c>
      <c r="G212" s="239"/>
      <c r="H212" s="239"/>
      <c r="I212" s="76" t="str">
        <f t="shared" si="12"/>
        <v/>
      </c>
      <c r="J212" s="6">
        <f t="shared" si="22"/>
        <v>0</v>
      </c>
      <c r="K212" s="10"/>
      <c r="L212" s="10"/>
    </row>
    <row r="213" spans="1:12" x14ac:dyDescent="0.25">
      <c r="A213" s="6"/>
      <c r="B213" s="6"/>
      <c r="C213" s="6"/>
      <c r="D213" s="6">
        <v>66</v>
      </c>
      <c r="E213" s="6">
        <v>414</v>
      </c>
      <c r="F213" s="9" t="s">
        <v>13</v>
      </c>
      <c r="G213" s="239"/>
      <c r="H213" s="239"/>
      <c r="I213" s="76" t="str">
        <f t="shared" si="12"/>
        <v/>
      </c>
      <c r="J213" s="6">
        <f t="shared" si="22"/>
        <v>0</v>
      </c>
      <c r="K213" s="10"/>
      <c r="L213" s="10"/>
    </row>
    <row r="214" spans="1:12" x14ac:dyDescent="0.25">
      <c r="A214" s="6"/>
      <c r="B214" s="6"/>
      <c r="C214" s="6"/>
      <c r="D214" s="6">
        <v>67</v>
      </c>
      <c r="E214" s="6">
        <v>415</v>
      </c>
      <c r="F214" s="9" t="s">
        <v>14</v>
      </c>
      <c r="G214" s="239"/>
      <c r="H214" s="239"/>
      <c r="I214" s="76" t="str">
        <f t="shared" si="12"/>
        <v/>
      </c>
      <c r="J214" s="6">
        <f t="shared" si="22"/>
        <v>0</v>
      </c>
      <c r="K214" s="10"/>
      <c r="L214" s="10"/>
    </row>
    <row r="215" spans="1:12" ht="27" x14ac:dyDescent="0.25">
      <c r="A215" s="6"/>
      <c r="B215" s="6"/>
      <c r="C215" s="6"/>
      <c r="D215" s="6">
        <v>68</v>
      </c>
      <c r="E215" s="6">
        <v>416</v>
      </c>
      <c r="F215" s="9" t="s">
        <v>15</v>
      </c>
      <c r="G215" s="239"/>
      <c r="H215" s="239"/>
      <c r="I215" s="76" t="str">
        <f t="shared" si="12"/>
        <v/>
      </c>
      <c r="J215" s="6">
        <f t="shared" si="22"/>
        <v>0</v>
      </c>
      <c r="K215" s="10"/>
      <c r="L215" s="10"/>
    </row>
    <row r="216" spans="1:12" x14ac:dyDescent="0.25">
      <c r="A216" s="6"/>
      <c r="B216" s="6"/>
      <c r="C216" s="6"/>
      <c r="D216" s="6">
        <v>69</v>
      </c>
      <c r="E216" s="6">
        <v>421</v>
      </c>
      <c r="F216" s="9" t="s">
        <v>32</v>
      </c>
      <c r="G216" s="239"/>
      <c r="H216" s="239"/>
      <c r="I216" s="76" t="str">
        <f t="shared" si="12"/>
        <v/>
      </c>
      <c r="J216" s="6">
        <f t="shared" si="22"/>
        <v>0</v>
      </c>
      <c r="K216" s="10"/>
      <c r="L216" s="10"/>
    </row>
    <row r="217" spans="1:12" x14ac:dyDescent="0.25">
      <c r="A217" s="6"/>
      <c r="B217" s="6"/>
      <c r="C217" s="6"/>
      <c r="D217" s="6">
        <v>70</v>
      </c>
      <c r="E217" s="6">
        <v>422</v>
      </c>
      <c r="F217" s="9" t="s">
        <v>33</v>
      </c>
      <c r="G217" s="239"/>
      <c r="H217" s="239"/>
      <c r="I217" s="76" t="str">
        <f t="shared" si="12"/>
        <v/>
      </c>
      <c r="J217" s="6">
        <f t="shared" si="22"/>
        <v>0</v>
      </c>
      <c r="K217" s="10"/>
      <c r="L217" s="10"/>
    </row>
    <row r="218" spans="1:12" x14ac:dyDescent="0.25">
      <c r="A218" s="6"/>
      <c r="B218" s="6"/>
      <c r="C218" s="6"/>
      <c r="D218" s="6">
        <v>71</v>
      </c>
      <c r="E218" s="6">
        <v>423</v>
      </c>
      <c r="F218" s="9" t="s">
        <v>34</v>
      </c>
      <c r="G218" s="239"/>
      <c r="H218" s="239"/>
      <c r="I218" s="76" t="str">
        <f t="shared" si="12"/>
        <v/>
      </c>
      <c r="J218" s="6">
        <f t="shared" si="22"/>
        <v>0</v>
      </c>
      <c r="K218" s="10"/>
      <c r="L218" s="10"/>
    </row>
    <row r="219" spans="1:12" x14ac:dyDescent="0.25">
      <c r="A219" s="6"/>
      <c r="B219" s="6"/>
      <c r="C219" s="6"/>
      <c r="D219" s="6">
        <v>72</v>
      </c>
      <c r="E219" s="6">
        <v>424</v>
      </c>
      <c r="F219" s="9" t="s">
        <v>69</v>
      </c>
      <c r="G219" s="239"/>
      <c r="H219" s="239"/>
      <c r="I219" s="76" t="str">
        <f t="shared" si="12"/>
        <v/>
      </c>
      <c r="J219" s="6">
        <f t="shared" si="22"/>
        <v>0</v>
      </c>
      <c r="K219" s="10"/>
      <c r="L219" s="10"/>
    </row>
    <row r="220" spans="1:12" ht="27" x14ac:dyDescent="0.25">
      <c r="A220" s="6"/>
      <c r="B220" s="6"/>
      <c r="C220" s="6"/>
      <c r="D220" s="6">
        <v>73</v>
      </c>
      <c r="E220" s="6">
        <v>425</v>
      </c>
      <c r="F220" s="9" t="s">
        <v>70</v>
      </c>
      <c r="G220" s="239"/>
      <c r="H220" s="239"/>
      <c r="I220" s="76" t="str">
        <f t="shared" si="12"/>
        <v/>
      </c>
      <c r="J220" s="6">
        <f t="shared" si="22"/>
        <v>0</v>
      </c>
      <c r="K220" s="10"/>
      <c r="L220" s="10"/>
    </row>
    <row r="221" spans="1:12" x14ac:dyDescent="0.25">
      <c r="A221" s="6"/>
      <c r="B221" s="6"/>
      <c r="C221" s="6"/>
      <c r="D221" s="6">
        <v>74</v>
      </c>
      <c r="E221" s="6">
        <v>426</v>
      </c>
      <c r="F221" s="9" t="s">
        <v>28</v>
      </c>
      <c r="G221" s="239"/>
      <c r="H221" s="239"/>
      <c r="I221" s="76" t="str">
        <f t="shared" si="12"/>
        <v/>
      </c>
      <c r="J221" s="6">
        <f t="shared" si="22"/>
        <v>0</v>
      </c>
      <c r="K221" s="10"/>
      <c r="L221" s="10"/>
    </row>
    <row r="222" spans="1:12" x14ac:dyDescent="0.25">
      <c r="A222" s="6"/>
      <c r="B222" s="6"/>
      <c r="C222" s="6"/>
      <c r="D222" s="6">
        <v>75</v>
      </c>
      <c r="E222" s="6">
        <v>465</v>
      </c>
      <c r="F222" s="9" t="s">
        <v>36</v>
      </c>
      <c r="G222" s="239"/>
      <c r="H222" s="239"/>
      <c r="I222" s="76" t="str">
        <f t="shared" si="12"/>
        <v/>
      </c>
      <c r="J222" s="6">
        <f t="shared" si="22"/>
        <v>0</v>
      </c>
      <c r="K222" s="10"/>
      <c r="L222" s="10"/>
    </row>
    <row r="223" spans="1:12" x14ac:dyDescent="0.25">
      <c r="A223" s="9"/>
      <c r="B223" s="6"/>
      <c r="C223" s="6"/>
      <c r="D223" s="6">
        <v>76</v>
      </c>
      <c r="E223" s="6">
        <v>482</v>
      </c>
      <c r="F223" s="9" t="s">
        <v>71</v>
      </c>
      <c r="G223" s="239"/>
      <c r="H223" s="239"/>
      <c r="I223" s="76" t="str">
        <f t="shared" si="12"/>
        <v/>
      </c>
      <c r="J223" s="6">
        <f t="shared" si="22"/>
        <v>0</v>
      </c>
      <c r="K223" s="10"/>
      <c r="L223" s="10"/>
    </row>
    <row r="224" spans="1:12" ht="27" x14ac:dyDescent="0.25">
      <c r="A224" s="6"/>
      <c r="B224" s="6"/>
      <c r="C224" s="6"/>
      <c r="D224" s="6">
        <v>77</v>
      </c>
      <c r="E224" s="6">
        <v>483</v>
      </c>
      <c r="F224" s="9" t="s">
        <v>72</v>
      </c>
      <c r="G224" s="239"/>
      <c r="H224" s="239"/>
      <c r="I224" s="76" t="str">
        <f t="shared" si="12"/>
        <v/>
      </c>
      <c r="J224" s="6">
        <f t="shared" si="22"/>
        <v>0</v>
      </c>
      <c r="K224" s="10"/>
      <c r="L224" s="10"/>
    </row>
    <row r="225" spans="1:12" x14ac:dyDescent="0.25">
      <c r="A225" s="6"/>
      <c r="B225" s="6"/>
      <c r="C225" s="6"/>
      <c r="D225" s="6">
        <v>78</v>
      </c>
      <c r="E225" s="6">
        <v>511</v>
      </c>
      <c r="F225" s="9" t="s">
        <v>40</v>
      </c>
      <c r="G225" s="239"/>
      <c r="H225" s="239"/>
      <c r="I225" s="76" t="str">
        <f t="shared" si="12"/>
        <v/>
      </c>
      <c r="J225" s="6">
        <f t="shared" si="22"/>
        <v>0</v>
      </c>
      <c r="K225" s="10"/>
      <c r="L225" s="10"/>
    </row>
    <row r="226" spans="1:12" x14ac:dyDescent="0.25">
      <c r="A226" s="6"/>
      <c r="B226" s="6"/>
      <c r="C226" s="6"/>
      <c r="D226" s="6">
        <v>79</v>
      </c>
      <c r="E226" s="6">
        <v>512</v>
      </c>
      <c r="F226" s="9" t="s">
        <v>41</v>
      </c>
      <c r="G226" s="239"/>
      <c r="H226" s="239"/>
      <c r="I226" s="76" t="str">
        <f t="shared" si="12"/>
        <v/>
      </c>
      <c r="J226" s="6">
        <f t="shared" si="22"/>
        <v>0</v>
      </c>
      <c r="K226" s="10"/>
      <c r="L226" s="10"/>
    </row>
    <row r="227" spans="1:12" x14ac:dyDescent="0.25">
      <c r="A227" s="6"/>
      <c r="B227" s="6"/>
      <c r="C227" s="6"/>
      <c r="D227" s="6">
        <v>80</v>
      </c>
      <c r="E227" s="6">
        <v>513</v>
      </c>
      <c r="F227" s="9" t="s">
        <v>42</v>
      </c>
      <c r="G227" s="239"/>
      <c r="H227" s="239"/>
      <c r="I227" s="76" t="str">
        <f t="shared" si="12"/>
        <v/>
      </c>
      <c r="J227" s="6">
        <f t="shared" si="22"/>
        <v>0</v>
      </c>
      <c r="K227" s="10"/>
      <c r="L227" s="10"/>
    </row>
    <row r="228" spans="1:12" ht="15.75" thickBot="1" x14ac:dyDescent="0.3">
      <c r="A228" s="33"/>
      <c r="B228" s="33"/>
      <c r="C228" s="33"/>
      <c r="D228" s="33">
        <v>81</v>
      </c>
      <c r="E228" s="33">
        <v>515</v>
      </c>
      <c r="F228" s="34" t="s">
        <v>73</v>
      </c>
      <c r="G228" s="242"/>
      <c r="H228" s="242"/>
      <c r="I228" s="78" t="str">
        <f t="shared" si="12"/>
        <v/>
      </c>
      <c r="J228" s="33">
        <f t="shared" si="22"/>
        <v>0</v>
      </c>
      <c r="K228" s="10"/>
      <c r="L228" s="10"/>
    </row>
    <row r="229" spans="1:12" ht="27" x14ac:dyDescent="0.25">
      <c r="A229" s="149"/>
      <c r="B229" s="149"/>
      <c r="C229" s="149"/>
      <c r="D229" s="149"/>
      <c r="E229" s="149"/>
      <c r="F229" s="150" t="s">
        <v>74</v>
      </c>
      <c r="G229" s="245"/>
      <c r="H229" s="245"/>
      <c r="I229" s="149"/>
      <c r="J229" s="149"/>
      <c r="K229" s="10"/>
      <c r="L229" s="10"/>
    </row>
    <row r="230" spans="1:12" s="37" customFormat="1" x14ac:dyDescent="0.25">
      <c r="A230" s="28"/>
      <c r="B230" s="28"/>
      <c r="C230" s="28"/>
      <c r="D230" s="28"/>
      <c r="E230" s="35" t="s">
        <v>154</v>
      </c>
      <c r="F230" s="123" t="s">
        <v>21</v>
      </c>
      <c r="G230" s="239"/>
      <c r="H230" s="239"/>
      <c r="I230" s="76" t="str">
        <f t="shared" ref="I230:I242" si="23">IF(OR(ISBLANK(G230),G230=0),"",H230/G230)</f>
        <v/>
      </c>
      <c r="J230" s="6">
        <f t="shared" ref="J230:J242" si="24">H230-G230</f>
        <v>0</v>
      </c>
      <c r="K230" s="10"/>
      <c r="L230" s="10"/>
    </row>
    <row r="231" spans="1:12" s="37" customFormat="1" x14ac:dyDescent="0.25">
      <c r="A231" s="28"/>
      <c r="B231" s="28"/>
      <c r="C231" s="28"/>
      <c r="D231" s="28"/>
      <c r="E231" s="35" t="s">
        <v>161</v>
      </c>
      <c r="F231" s="123" t="s">
        <v>60</v>
      </c>
      <c r="G231" s="239"/>
      <c r="H231" s="239"/>
      <c r="I231" s="76" t="str">
        <f t="shared" si="23"/>
        <v/>
      </c>
      <c r="J231" s="6">
        <f t="shared" si="24"/>
        <v>0</v>
      </c>
      <c r="K231" s="10"/>
      <c r="L231" s="10"/>
    </row>
    <row r="232" spans="1:12" s="37" customFormat="1" x14ac:dyDescent="0.25">
      <c r="A232" s="28"/>
      <c r="B232" s="28"/>
      <c r="C232" s="28"/>
      <c r="D232" s="28"/>
      <c r="E232" s="35" t="s">
        <v>288</v>
      </c>
      <c r="F232" s="123" t="s">
        <v>296</v>
      </c>
      <c r="G232" s="239"/>
      <c r="H232" s="239"/>
      <c r="I232" s="76" t="str">
        <f t="shared" si="23"/>
        <v/>
      </c>
      <c r="J232" s="6">
        <f t="shared" si="24"/>
        <v>0</v>
      </c>
      <c r="K232" s="10"/>
      <c r="L232" s="10"/>
    </row>
    <row r="233" spans="1:12" s="37" customFormat="1" x14ac:dyDescent="0.25">
      <c r="A233" s="28"/>
      <c r="B233" s="28"/>
      <c r="C233" s="28"/>
      <c r="D233" s="28"/>
      <c r="E233" s="35" t="s">
        <v>159</v>
      </c>
      <c r="F233" s="123" t="s">
        <v>45</v>
      </c>
      <c r="G233" s="239"/>
      <c r="H233" s="239"/>
      <c r="I233" s="76" t="str">
        <f t="shared" si="23"/>
        <v/>
      </c>
      <c r="J233" s="6">
        <f t="shared" si="24"/>
        <v>0</v>
      </c>
      <c r="K233" s="10"/>
      <c r="L233" s="10"/>
    </row>
    <row r="234" spans="1:12" s="37" customFormat="1" x14ac:dyDescent="0.25">
      <c r="A234" s="28"/>
      <c r="B234" s="28"/>
      <c r="C234" s="28"/>
      <c r="D234" s="28"/>
      <c r="E234" s="35" t="s">
        <v>160</v>
      </c>
      <c r="F234" s="123" t="s">
        <v>46</v>
      </c>
      <c r="G234" s="239"/>
      <c r="H234" s="239"/>
      <c r="I234" s="76" t="str">
        <f t="shared" si="23"/>
        <v/>
      </c>
      <c r="J234" s="6">
        <f t="shared" si="24"/>
        <v>0</v>
      </c>
      <c r="K234" s="10"/>
      <c r="L234" s="10"/>
    </row>
    <row r="235" spans="1:12" s="37" customFormat="1" ht="27" x14ac:dyDescent="0.25">
      <c r="A235" s="28"/>
      <c r="B235" s="28"/>
      <c r="C235" s="28"/>
      <c r="D235" s="28"/>
      <c r="E235" s="35" t="s">
        <v>162</v>
      </c>
      <c r="F235" s="123" t="s">
        <v>61</v>
      </c>
      <c r="G235" s="239"/>
      <c r="H235" s="239"/>
      <c r="I235" s="76" t="str">
        <f t="shared" si="23"/>
        <v/>
      </c>
      <c r="J235" s="6">
        <f t="shared" si="24"/>
        <v>0</v>
      </c>
      <c r="K235" s="10"/>
      <c r="L235" s="10"/>
    </row>
    <row r="236" spans="1:12" s="37" customFormat="1" ht="27" x14ac:dyDescent="0.25">
      <c r="A236" s="28"/>
      <c r="B236" s="28"/>
      <c r="C236" s="28"/>
      <c r="D236" s="28"/>
      <c r="E236" s="35" t="s">
        <v>289</v>
      </c>
      <c r="F236" s="123" t="s">
        <v>297</v>
      </c>
      <c r="G236" s="239"/>
      <c r="H236" s="239"/>
      <c r="I236" s="76" t="str">
        <f t="shared" si="23"/>
        <v/>
      </c>
      <c r="J236" s="6">
        <f t="shared" si="24"/>
        <v>0</v>
      </c>
      <c r="K236" s="10"/>
      <c r="L236" s="10"/>
    </row>
    <row r="237" spans="1:12" s="37" customFormat="1" x14ac:dyDescent="0.25">
      <c r="A237" s="28"/>
      <c r="B237" s="28"/>
      <c r="C237" s="28"/>
      <c r="D237" s="28"/>
      <c r="E237" s="35" t="s">
        <v>290</v>
      </c>
      <c r="F237" s="123" t="s">
        <v>47</v>
      </c>
      <c r="G237" s="239"/>
      <c r="H237" s="239"/>
      <c r="I237" s="76" t="str">
        <f t="shared" si="23"/>
        <v/>
      </c>
      <c r="J237" s="6">
        <f t="shared" si="24"/>
        <v>0</v>
      </c>
      <c r="K237" s="10"/>
      <c r="L237" s="10"/>
    </row>
    <row r="238" spans="1:12" s="37" customFormat="1" x14ac:dyDescent="0.25">
      <c r="A238" s="28"/>
      <c r="B238" s="28"/>
      <c r="C238" s="28"/>
      <c r="D238" s="28"/>
      <c r="E238" s="35" t="s">
        <v>291</v>
      </c>
      <c r="F238" s="123" t="s">
        <v>298</v>
      </c>
      <c r="G238" s="239"/>
      <c r="H238" s="239"/>
      <c r="I238" s="76" t="str">
        <f t="shared" si="23"/>
        <v/>
      </c>
      <c r="J238" s="6">
        <f t="shared" si="24"/>
        <v>0</v>
      </c>
      <c r="K238" s="10"/>
      <c r="L238" s="10"/>
    </row>
    <row r="239" spans="1:12" s="37" customFormat="1" ht="27" x14ac:dyDescent="0.25">
      <c r="A239" s="28"/>
      <c r="B239" s="28"/>
      <c r="C239" s="28"/>
      <c r="D239" s="28"/>
      <c r="E239" s="35" t="s">
        <v>292</v>
      </c>
      <c r="F239" s="123" t="s">
        <v>299</v>
      </c>
      <c r="G239" s="239"/>
      <c r="H239" s="239"/>
      <c r="I239" s="76" t="str">
        <f t="shared" si="23"/>
        <v/>
      </c>
      <c r="J239" s="6">
        <f t="shared" si="24"/>
        <v>0</v>
      </c>
      <c r="K239" s="10"/>
      <c r="L239" s="10"/>
    </row>
    <row r="240" spans="1:12" s="37" customFormat="1" ht="27" x14ac:dyDescent="0.25">
      <c r="A240" s="28"/>
      <c r="B240" s="28"/>
      <c r="C240" s="28"/>
      <c r="D240" s="28"/>
      <c r="E240" s="35" t="s">
        <v>293</v>
      </c>
      <c r="F240" s="123" t="s">
        <v>62</v>
      </c>
      <c r="G240" s="239"/>
      <c r="H240" s="239"/>
      <c r="I240" s="76" t="str">
        <f t="shared" si="23"/>
        <v/>
      </c>
      <c r="J240" s="6">
        <f t="shared" si="24"/>
        <v>0</v>
      </c>
      <c r="K240" s="10"/>
      <c r="L240" s="10"/>
    </row>
    <row r="241" spans="1:12" s="37" customFormat="1" ht="27" x14ac:dyDescent="0.25">
      <c r="A241" s="28"/>
      <c r="B241" s="28"/>
      <c r="C241" s="28"/>
      <c r="D241" s="28"/>
      <c r="E241" s="35" t="s">
        <v>294</v>
      </c>
      <c r="F241" s="123" t="s">
        <v>300</v>
      </c>
      <c r="G241" s="239"/>
      <c r="H241" s="239"/>
      <c r="I241" s="76" t="str">
        <f t="shared" si="23"/>
        <v/>
      </c>
      <c r="J241" s="6">
        <f t="shared" si="24"/>
        <v>0</v>
      </c>
      <c r="K241" s="10"/>
      <c r="L241" s="10"/>
    </row>
    <row r="242" spans="1:12" s="37" customFormat="1" ht="27.75" thickBot="1" x14ac:dyDescent="0.3">
      <c r="A242" s="34"/>
      <c r="B242" s="34"/>
      <c r="C242" s="34"/>
      <c r="D242" s="34"/>
      <c r="E242" s="124" t="s">
        <v>295</v>
      </c>
      <c r="F242" s="125" t="s">
        <v>301</v>
      </c>
      <c r="G242" s="242"/>
      <c r="H242" s="242"/>
      <c r="I242" s="78" t="str">
        <f t="shared" si="23"/>
        <v/>
      </c>
      <c r="J242" s="33">
        <f t="shared" si="24"/>
        <v>0</v>
      </c>
      <c r="K242" s="10"/>
      <c r="L242" s="10"/>
    </row>
    <row r="243" spans="1:12" ht="15.75" thickBot="1" x14ac:dyDescent="0.3">
      <c r="A243" s="47"/>
      <c r="B243" s="48"/>
      <c r="C243" s="48"/>
      <c r="D243" s="48"/>
      <c r="E243" s="48"/>
      <c r="F243" s="49" t="s">
        <v>75</v>
      </c>
      <c r="G243" s="249">
        <f>SUM(G230:G242)</f>
        <v>0</v>
      </c>
      <c r="H243" s="249">
        <f>SUM(H230:H242)</f>
        <v>0</v>
      </c>
      <c r="I243" s="84" t="str">
        <f t="shared" ref="I243:I386" si="25">IF(OR(ISBLANK(G243),G243=0),"",H243/G243)</f>
        <v/>
      </c>
      <c r="J243" s="56">
        <f>H243-G243</f>
        <v>0</v>
      </c>
      <c r="K243" s="13"/>
      <c r="L243" s="13"/>
    </row>
    <row r="244" spans="1:12" x14ac:dyDescent="0.25">
      <c r="A244" s="149"/>
      <c r="B244" s="149"/>
      <c r="C244" s="149"/>
      <c r="D244" s="149"/>
      <c r="E244" s="149"/>
      <c r="F244" s="150" t="s">
        <v>76</v>
      </c>
      <c r="G244" s="122"/>
      <c r="H244" s="122"/>
      <c r="I244" s="115" t="str">
        <f t="shared" si="25"/>
        <v/>
      </c>
      <c r="J244" s="149"/>
      <c r="K244" s="13"/>
      <c r="L244" s="13"/>
    </row>
    <row r="245" spans="1:12" s="37" customFormat="1" x14ac:dyDescent="0.25">
      <c r="A245" s="127"/>
      <c r="B245" s="127"/>
      <c r="C245" s="127"/>
      <c r="D245" s="127"/>
      <c r="E245" s="128" t="s">
        <v>154</v>
      </c>
      <c r="F245" s="129" t="s">
        <v>21</v>
      </c>
      <c r="G245" s="130">
        <f>G230</f>
        <v>0</v>
      </c>
      <c r="H245" s="130">
        <f>H230</f>
        <v>0</v>
      </c>
      <c r="I245" s="131" t="str">
        <f t="shared" si="25"/>
        <v/>
      </c>
      <c r="J245" s="130">
        <f t="shared" ref="J245:J257" si="26">H245-G245</f>
        <v>0</v>
      </c>
      <c r="K245" s="10"/>
      <c r="L245" s="10"/>
    </row>
    <row r="246" spans="1:12" s="37" customFormat="1" x14ac:dyDescent="0.25">
      <c r="A246" s="127"/>
      <c r="B246" s="127"/>
      <c r="C246" s="127"/>
      <c r="D246" s="127"/>
      <c r="E246" s="128" t="s">
        <v>161</v>
      </c>
      <c r="F246" s="129" t="s">
        <v>60</v>
      </c>
      <c r="G246" s="130">
        <f t="shared" ref="G246:H257" si="27">G231</f>
        <v>0</v>
      </c>
      <c r="H246" s="130">
        <f t="shared" si="27"/>
        <v>0</v>
      </c>
      <c r="I246" s="131" t="str">
        <f t="shared" si="25"/>
        <v/>
      </c>
      <c r="J246" s="130">
        <f t="shared" si="26"/>
        <v>0</v>
      </c>
      <c r="K246" s="10"/>
      <c r="L246" s="10"/>
    </row>
    <row r="247" spans="1:12" s="37" customFormat="1" x14ac:dyDescent="0.25">
      <c r="A247" s="127"/>
      <c r="B247" s="127"/>
      <c r="C247" s="127"/>
      <c r="D247" s="127"/>
      <c r="E247" s="128" t="s">
        <v>288</v>
      </c>
      <c r="F247" s="129" t="s">
        <v>296</v>
      </c>
      <c r="G247" s="130">
        <f t="shared" si="27"/>
        <v>0</v>
      </c>
      <c r="H247" s="130">
        <f t="shared" si="27"/>
        <v>0</v>
      </c>
      <c r="I247" s="131" t="str">
        <f t="shared" si="25"/>
        <v/>
      </c>
      <c r="J247" s="130">
        <f t="shared" si="26"/>
        <v>0</v>
      </c>
      <c r="K247" s="10"/>
      <c r="L247" s="10"/>
    </row>
    <row r="248" spans="1:12" s="37" customFormat="1" x14ac:dyDescent="0.25">
      <c r="A248" s="127"/>
      <c r="B248" s="127"/>
      <c r="C248" s="127"/>
      <c r="D248" s="127"/>
      <c r="E248" s="128" t="s">
        <v>159</v>
      </c>
      <c r="F248" s="129" t="s">
        <v>45</v>
      </c>
      <c r="G248" s="130">
        <f t="shared" si="27"/>
        <v>0</v>
      </c>
      <c r="H248" s="130">
        <f t="shared" si="27"/>
        <v>0</v>
      </c>
      <c r="I248" s="131" t="str">
        <f t="shared" si="25"/>
        <v/>
      </c>
      <c r="J248" s="130">
        <f t="shared" si="26"/>
        <v>0</v>
      </c>
      <c r="K248" s="10"/>
      <c r="L248" s="10"/>
    </row>
    <row r="249" spans="1:12" s="37" customFormat="1" x14ac:dyDescent="0.25">
      <c r="A249" s="127"/>
      <c r="B249" s="127"/>
      <c r="C249" s="127"/>
      <c r="D249" s="127"/>
      <c r="E249" s="128" t="s">
        <v>160</v>
      </c>
      <c r="F249" s="129" t="s">
        <v>46</v>
      </c>
      <c r="G249" s="130">
        <f t="shared" si="27"/>
        <v>0</v>
      </c>
      <c r="H249" s="130">
        <f t="shared" si="27"/>
        <v>0</v>
      </c>
      <c r="I249" s="131" t="str">
        <f t="shared" si="25"/>
        <v/>
      </c>
      <c r="J249" s="130">
        <f t="shared" si="26"/>
        <v>0</v>
      </c>
      <c r="K249" s="10"/>
      <c r="L249" s="10"/>
    </row>
    <row r="250" spans="1:12" s="37" customFormat="1" ht="27" x14ac:dyDescent="0.25">
      <c r="A250" s="127"/>
      <c r="B250" s="127"/>
      <c r="C250" s="127"/>
      <c r="D250" s="127"/>
      <c r="E250" s="128" t="s">
        <v>162</v>
      </c>
      <c r="F250" s="129" t="s">
        <v>61</v>
      </c>
      <c r="G250" s="130">
        <f t="shared" si="27"/>
        <v>0</v>
      </c>
      <c r="H250" s="130">
        <f t="shared" si="27"/>
        <v>0</v>
      </c>
      <c r="I250" s="131" t="str">
        <f t="shared" si="25"/>
        <v/>
      </c>
      <c r="J250" s="130">
        <f t="shared" si="26"/>
        <v>0</v>
      </c>
      <c r="K250" s="10"/>
      <c r="L250" s="10"/>
    </row>
    <row r="251" spans="1:12" s="37" customFormat="1" ht="27" x14ac:dyDescent="0.25">
      <c r="A251" s="127"/>
      <c r="B251" s="127"/>
      <c r="C251" s="127"/>
      <c r="D251" s="127"/>
      <c r="E251" s="128" t="s">
        <v>289</v>
      </c>
      <c r="F251" s="129" t="s">
        <v>297</v>
      </c>
      <c r="G251" s="130">
        <f t="shared" si="27"/>
        <v>0</v>
      </c>
      <c r="H251" s="130">
        <f t="shared" si="27"/>
        <v>0</v>
      </c>
      <c r="I251" s="131" t="str">
        <f t="shared" si="25"/>
        <v/>
      </c>
      <c r="J251" s="130">
        <f t="shared" si="26"/>
        <v>0</v>
      </c>
      <c r="K251" s="10"/>
      <c r="L251" s="10"/>
    </row>
    <row r="252" spans="1:12" s="37" customFormat="1" x14ac:dyDescent="0.25">
      <c r="A252" s="127"/>
      <c r="B252" s="127"/>
      <c r="C252" s="127"/>
      <c r="D252" s="127"/>
      <c r="E252" s="128" t="s">
        <v>290</v>
      </c>
      <c r="F252" s="129" t="s">
        <v>47</v>
      </c>
      <c r="G252" s="130">
        <f t="shared" si="27"/>
        <v>0</v>
      </c>
      <c r="H252" s="130">
        <f t="shared" si="27"/>
        <v>0</v>
      </c>
      <c r="I252" s="131" t="str">
        <f t="shared" si="25"/>
        <v/>
      </c>
      <c r="J252" s="130">
        <f t="shared" si="26"/>
        <v>0</v>
      </c>
      <c r="K252" s="10"/>
      <c r="L252" s="10"/>
    </row>
    <row r="253" spans="1:12" s="37" customFormat="1" x14ac:dyDescent="0.25">
      <c r="A253" s="127"/>
      <c r="B253" s="127"/>
      <c r="C253" s="127"/>
      <c r="D253" s="127"/>
      <c r="E253" s="128" t="s">
        <v>291</v>
      </c>
      <c r="F253" s="129" t="s">
        <v>298</v>
      </c>
      <c r="G253" s="130">
        <f t="shared" si="27"/>
        <v>0</v>
      </c>
      <c r="H253" s="130">
        <f t="shared" si="27"/>
        <v>0</v>
      </c>
      <c r="I253" s="131" t="str">
        <f t="shared" si="25"/>
        <v/>
      </c>
      <c r="J253" s="130">
        <f t="shared" si="26"/>
        <v>0</v>
      </c>
      <c r="K253" s="10"/>
      <c r="L253" s="10"/>
    </row>
    <row r="254" spans="1:12" s="37" customFormat="1" ht="27" x14ac:dyDescent="0.25">
      <c r="A254" s="127"/>
      <c r="B254" s="127"/>
      <c r="C254" s="127"/>
      <c r="D254" s="127"/>
      <c r="E254" s="128" t="s">
        <v>292</v>
      </c>
      <c r="F254" s="129" t="s">
        <v>299</v>
      </c>
      <c r="G254" s="130">
        <f t="shared" si="27"/>
        <v>0</v>
      </c>
      <c r="H254" s="130">
        <f t="shared" si="27"/>
        <v>0</v>
      </c>
      <c r="I254" s="131" t="str">
        <f t="shared" si="25"/>
        <v/>
      </c>
      <c r="J254" s="130">
        <f t="shared" si="26"/>
        <v>0</v>
      </c>
      <c r="K254" s="10"/>
      <c r="L254" s="10"/>
    </row>
    <row r="255" spans="1:12" s="37" customFormat="1" ht="27" x14ac:dyDescent="0.25">
      <c r="A255" s="127"/>
      <c r="B255" s="127"/>
      <c r="C255" s="127"/>
      <c r="D255" s="127"/>
      <c r="E255" s="128" t="s">
        <v>293</v>
      </c>
      <c r="F255" s="129" t="s">
        <v>62</v>
      </c>
      <c r="G255" s="130">
        <f t="shared" si="27"/>
        <v>0</v>
      </c>
      <c r="H255" s="130">
        <f t="shared" si="27"/>
        <v>0</v>
      </c>
      <c r="I255" s="131" t="str">
        <f t="shared" si="25"/>
        <v/>
      </c>
      <c r="J255" s="130">
        <f t="shared" si="26"/>
        <v>0</v>
      </c>
      <c r="K255" s="10"/>
      <c r="L255" s="10"/>
    </row>
    <row r="256" spans="1:12" s="37" customFormat="1" ht="27" x14ac:dyDescent="0.25">
      <c r="A256" s="127"/>
      <c r="B256" s="127"/>
      <c r="C256" s="127"/>
      <c r="D256" s="127"/>
      <c r="E256" s="128" t="s">
        <v>294</v>
      </c>
      <c r="F256" s="129" t="s">
        <v>300</v>
      </c>
      <c r="G256" s="130">
        <f t="shared" si="27"/>
        <v>0</v>
      </c>
      <c r="H256" s="130">
        <f t="shared" si="27"/>
        <v>0</v>
      </c>
      <c r="I256" s="131" t="str">
        <f t="shared" si="25"/>
        <v/>
      </c>
      <c r="J256" s="130">
        <f t="shared" si="26"/>
        <v>0</v>
      </c>
      <c r="K256" s="10"/>
      <c r="L256" s="10"/>
    </row>
    <row r="257" spans="1:12" s="37" customFormat="1" ht="27.75" thickBot="1" x14ac:dyDescent="0.3">
      <c r="A257" s="132"/>
      <c r="B257" s="132"/>
      <c r="C257" s="132"/>
      <c r="D257" s="132"/>
      <c r="E257" s="133" t="s">
        <v>295</v>
      </c>
      <c r="F257" s="134" t="s">
        <v>301</v>
      </c>
      <c r="G257" s="130">
        <f t="shared" si="27"/>
        <v>0</v>
      </c>
      <c r="H257" s="130">
        <f t="shared" si="27"/>
        <v>0</v>
      </c>
      <c r="I257" s="136" t="str">
        <f t="shared" si="25"/>
        <v/>
      </c>
      <c r="J257" s="135">
        <f t="shared" si="26"/>
        <v>0</v>
      </c>
      <c r="K257" s="10"/>
      <c r="L257" s="10"/>
    </row>
    <row r="258" spans="1:12" ht="15.75" thickBot="1" x14ac:dyDescent="0.3">
      <c r="A258" s="68"/>
      <c r="B258" s="69"/>
      <c r="C258" s="69"/>
      <c r="D258" s="69"/>
      <c r="E258" s="69"/>
      <c r="F258" s="70" t="s">
        <v>77</v>
      </c>
      <c r="G258" s="71">
        <f>SUM(G245:G257)</f>
        <v>0</v>
      </c>
      <c r="H258" s="71">
        <f>SUM(H245:H257)</f>
        <v>0</v>
      </c>
      <c r="I258" s="85" t="str">
        <f t="shared" si="25"/>
        <v/>
      </c>
      <c r="J258" s="81">
        <f>H258-G258</f>
        <v>0</v>
      </c>
      <c r="K258" s="13"/>
      <c r="L258" s="13"/>
    </row>
    <row r="259" spans="1:12" x14ac:dyDescent="0.25">
      <c r="A259" s="20"/>
      <c r="B259" s="15" t="s">
        <v>78</v>
      </c>
      <c r="C259" s="15"/>
      <c r="D259" s="15"/>
      <c r="E259" s="15"/>
      <c r="F259" s="16" t="s">
        <v>79</v>
      </c>
      <c r="G259" s="20"/>
      <c r="H259" s="20"/>
      <c r="I259" s="80" t="str">
        <f t="shared" si="25"/>
        <v/>
      </c>
      <c r="J259" s="20"/>
      <c r="K259" s="10"/>
      <c r="L259" s="10"/>
    </row>
    <row r="260" spans="1:12" x14ac:dyDescent="0.25">
      <c r="A260" s="6"/>
      <c r="B260" s="6"/>
      <c r="C260" s="7">
        <v>912</v>
      </c>
      <c r="D260" s="36"/>
      <c r="E260" s="36"/>
      <c r="F260" s="8" t="s">
        <v>80</v>
      </c>
      <c r="G260" s="239"/>
      <c r="H260" s="239"/>
      <c r="I260" s="76" t="str">
        <f t="shared" si="25"/>
        <v/>
      </c>
      <c r="J260" s="6"/>
      <c r="K260" s="10"/>
      <c r="L260" s="10"/>
    </row>
    <row r="261" spans="1:12" ht="27" x14ac:dyDescent="0.25">
      <c r="A261" s="6"/>
      <c r="B261" s="6"/>
      <c r="C261" s="6"/>
      <c r="D261" s="6">
        <v>82</v>
      </c>
      <c r="E261" s="6">
        <v>463</v>
      </c>
      <c r="F261" s="9" t="s">
        <v>81</v>
      </c>
      <c r="G261" s="239"/>
      <c r="H261" s="239"/>
      <c r="I261" s="76" t="str">
        <f t="shared" si="25"/>
        <v/>
      </c>
      <c r="J261" s="6">
        <f>H261-G261</f>
        <v>0</v>
      </c>
      <c r="K261" s="10"/>
      <c r="L261" s="10"/>
    </row>
    <row r="262" spans="1:12" ht="27.75" thickBot="1" x14ac:dyDescent="0.3">
      <c r="A262" s="33"/>
      <c r="B262" s="33"/>
      <c r="C262" s="33"/>
      <c r="D262" s="33">
        <v>83</v>
      </c>
      <c r="E262" s="33">
        <v>463</v>
      </c>
      <c r="F262" s="34" t="s">
        <v>82</v>
      </c>
      <c r="G262" s="242"/>
      <c r="H262" s="242"/>
      <c r="I262" s="78" t="str">
        <f t="shared" si="25"/>
        <v/>
      </c>
      <c r="J262" s="33">
        <f>H262-G262</f>
        <v>0</v>
      </c>
      <c r="K262" s="10"/>
      <c r="L262" s="10"/>
    </row>
    <row r="263" spans="1:12" ht="27" x14ac:dyDescent="0.25">
      <c r="A263" s="149"/>
      <c r="B263" s="149"/>
      <c r="C263" s="149"/>
      <c r="D263" s="149"/>
      <c r="E263" s="149"/>
      <c r="F263" s="150" t="s">
        <v>83</v>
      </c>
      <c r="G263" s="245"/>
      <c r="H263" s="245"/>
      <c r="I263" s="115" t="str">
        <f t="shared" si="25"/>
        <v/>
      </c>
      <c r="J263" s="149"/>
      <c r="K263" s="10"/>
      <c r="L263" s="10"/>
    </row>
    <row r="264" spans="1:12" s="37" customFormat="1" x14ac:dyDescent="0.25">
      <c r="A264" s="28"/>
      <c r="B264" s="28"/>
      <c r="C264" s="28"/>
      <c r="D264" s="28"/>
      <c r="E264" s="35" t="s">
        <v>154</v>
      </c>
      <c r="F264" s="123" t="s">
        <v>21</v>
      </c>
      <c r="G264" s="239"/>
      <c r="H264" s="239"/>
      <c r="I264" s="76" t="str">
        <f t="shared" ref="I264:I276" si="28">IF(OR(ISBLANK(G264),G264=0),"",H264/G264)</f>
        <v/>
      </c>
      <c r="J264" s="6">
        <f t="shared" ref="J264:J276" si="29">H264-G264</f>
        <v>0</v>
      </c>
      <c r="K264" s="10"/>
      <c r="L264" s="10"/>
    </row>
    <row r="265" spans="1:12" s="37" customFormat="1" x14ac:dyDescent="0.25">
      <c r="A265" s="28"/>
      <c r="B265" s="28"/>
      <c r="C265" s="28"/>
      <c r="D265" s="28"/>
      <c r="E265" s="35" t="s">
        <v>161</v>
      </c>
      <c r="F265" s="123" t="s">
        <v>60</v>
      </c>
      <c r="G265" s="239"/>
      <c r="H265" s="239"/>
      <c r="I265" s="76" t="str">
        <f t="shared" si="28"/>
        <v/>
      </c>
      <c r="J265" s="6">
        <f t="shared" si="29"/>
        <v>0</v>
      </c>
      <c r="K265" s="10"/>
      <c r="L265" s="10"/>
    </row>
    <row r="266" spans="1:12" s="37" customFormat="1" x14ac:dyDescent="0.25">
      <c r="A266" s="28"/>
      <c r="B266" s="28"/>
      <c r="C266" s="28"/>
      <c r="D266" s="28"/>
      <c r="E266" s="35" t="s">
        <v>288</v>
      </c>
      <c r="F266" s="123" t="s">
        <v>296</v>
      </c>
      <c r="G266" s="239"/>
      <c r="H266" s="239"/>
      <c r="I266" s="76" t="str">
        <f t="shared" si="28"/>
        <v/>
      </c>
      <c r="J266" s="6">
        <f t="shared" si="29"/>
        <v>0</v>
      </c>
      <c r="K266" s="10"/>
      <c r="L266" s="10"/>
    </row>
    <row r="267" spans="1:12" s="37" customFormat="1" x14ac:dyDescent="0.25">
      <c r="A267" s="28"/>
      <c r="B267" s="28"/>
      <c r="C267" s="28"/>
      <c r="D267" s="28"/>
      <c r="E267" s="35" t="s">
        <v>159</v>
      </c>
      <c r="F267" s="123" t="s">
        <v>45</v>
      </c>
      <c r="G267" s="239"/>
      <c r="H267" s="239"/>
      <c r="I267" s="76" t="str">
        <f t="shared" si="28"/>
        <v/>
      </c>
      <c r="J267" s="6">
        <f t="shared" si="29"/>
        <v>0</v>
      </c>
      <c r="K267" s="10"/>
      <c r="L267" s="10"/>
    </row>
    <row r="268" spans="1:12" s="37" customFormat="1" x14ac:dyDescent="0.25">
      <c r="A268" s="28"/>
      <c r="B268" s="28"/>
      <c r="C268" s="28"/>
      <c r="D268" s="28"/>
      <c r="E268" s="35" t="s">
        <v>160</v>
      </c>
      <c r="F268" s="123" t="s">
        <v>46</v>
      </c>
      <c r="G268" s="239"/>
      <c r="H268" s="239"/>
      <c r="I268" s="76" t="str">
        <f t="shared" si="28"/>
        <v/>
      </c>
      <c r="J268" s="6">
        <f t="shared" si="29"/>
        <v>0</v>
      </c>
      <c r="K268" s="10"/>
      <c r="L268" s="10"/>
    </row>
    <row r="269" spans="1:12" s="37" customFormat="1" ht="27" x14ac:dyDescent="0.25">
      <c r="A269" s="28"/>
      <c r="B269" s="28"/>
      <c r="C269" s="28"/>
      <c r="D269" s="28"/>
      <c r="E269" s="35" t="s">
        <v>162</v>
      </c>
      <c r="F269" s="123" t="s">
        <v>61</v>
      </c>
      <c r="G269" s="239"/>
      <c r="H269" s="239"/>
      <c r="I269" s="76" t="str">
        <f t="shared" si="28"/>
        <v/>
      </c>
      <c r="J269" s="6">
        <f t="shared" si="29"/>
        <v>0</v>
      </c>
      <c r="K269" s="10"/>
      <c r="L269" s="10"/>
    </row>
    <row r="270" spans="1:12" s="37" customFormat="1" ht="27" x14ac:dyDescent="0.25">
      <c r="A270" s="28"/>
      <c r="B270" s="28"/>
      <c r="C270" s="28"/>
      <c r="D270" s="28"/>
      <c r="E270" s="35" t="s">
        <v>289</v>
      </c>
      <c r="F270" s="123" t="s">
        <v>297</v>
      </c>
      <c r="G270" s="239"/>
      <c r="H270" s="239"/>
      <c r="I270" s="76" t="str">
        <f t="shared" si="28"/>
        <v/>
      </c>
      <c r="J270" s="6">
        <f t="shared" si="29"/>
        <v>0</v>
      </c>
      <c r="K270" s="10"/>
      <c r="L270" s="10"/>
    </row>
    <row r="271" spans="1:12" s="37" customFormat="1" x14ac:dyDescent="0.25">
      <c r="A271" s="28"/>
      <c r="B271" s="28"/>
      <c r="C271" s="28"/>
      <c r="D271" s="28"/>
      <c r="E271" s="35" t="s">
        <v>290</v>
      </c>
      <c r="F271" s="123" t="s">
        <v>47</v>
      </c>
      <c r="G271" s="239"/>
      <c r="H271" s="239"/>
      <c r="I271" s="76" t="str">
        <f t="shared" si="28"/>
        <v/>
      </c>
      <c r="J271" s="6">
        <f t="shared" si="29"/>
        <v>0</v>
      </c>
      <c r="K271" s="10"/>
      <c r="L271" s="10"/>
    </row>
    <row r="272" spans="1:12" s="37" customFormat="1" x14ac:dyDescent="0.25">
      <c r="A272" s="28"/>
      <c r="B272" s="28"/>
      <c r="C272" s="28"/>
      <c r="D272" s="28"/>
      <c r="E272" s="35" t="s">
        <v>291</v>
      </c>
      <c r="F272" s="123" t="s">
        <v>298</v>
      </c>
      <c r="G272" s="239"/>
      <c r="H272" s="239"/>
      <c r="I272" s="76" t="str">
        <f t="shared" si="28"/>
        <v/>
      </c>
      <c r="J272" s="6">
        <f t="shared" si="29"/>
        <v>0</v>
      </c>
      <c r="K272" s="10"/>
      <c r="L272" s="10"/>
    </row>
    <row r="273" spans="1:12" s="37" customFormat="1" ht="27" x14ac:dyDescent="0.25">
      <c r="A273" s="28"/>
      <c r="B273" s="28"/>
      <c r="C273" s="28"/>
      <c r="D273" s="28"/>
      <c r="E273" s="35" t="s">
        <v>292</v>
      </c>
      <c r="F273" s="123" t="s">
        <v>299</v>
      </c>
      <c r="G273" s="239"/>
      <c r="H273" s="239"/>
      <c r="I273" s="76" t="str">
        <f t="shared" si="28"/>
        <v/>
      </c>
      <c r="J273" s="6">
        <f t="shared" si="29"/>
        <v>0</v>
      </c>
      <c r="K273" s="10"/>
      <c r="L273" s="10"/>
    </row>
    <row r="274" spans="1:12" s="37" customFormat="1" ht="27" x14ac:dyDescent="0.25">
      <c r="A274" s="28"/>
      <c r="B274" s="28"/>
      <c r="C274" s="28"/>
      <c r="D274" s="28"/>
      <c r="E274" s="35" t="s">
        <v>293</v>
      </c>
      <c r="F274" s="123" t="s">
        <v>62</v>
      </c>
      <c r="G274" s="239"/>
      <c r="H274" s="239"/>
      <c r="I274" s="76" t="str">
        <f t="shared" si="28"/>
        <v/>
      </c>
      <c r="J274" s="6">
        <f t="shared" si="29"/>
        <v>0</v>
      </c>
      <c r="K274" s="10"/>
      <c r="L274" s="10"/>
    </row>
    <row r="275" spans="1:12" s="37" customFormat="1" ht="27" x14ac:dyDescent="0.25">
      <c r="A275" s="28"/>
      <c r="B275" s="28"/>
      <c r="C275" s="28"/>
      <c r="D275" s="28"/>
      <c r="E275" s="35" t="s">
        <v>294</v>
      </c>
      <c r="F275" s="123" t="s">
        <v>300</v>
      </c>
      <c r="G275" s="239"/>
      <c r="H275" s="239"/>
      <c r="I275" s="76" t="str">
        <f t="shared" si="28"/>
        <v/>
      </c>
      <c r="J275" s="6">
        <f t="shared" si="29"/>
        <v>0</v>
      </c>
      <c r="K275" s="10"/>
      <c r="L275" s="10"/>
    </row>
    <row r="276" spans="1:12" s="37" customFormat="1" ht="27.75" thickBot="1" x14ac:dyDescent="0.3">
      <c r="A276" s="34"/>
      <c r="B276" s="34"/>
      <c r="C276" s="34"/>
      <c r="D276" s="34"/>
      <c r="E276" s="124" t="s">
        <v>295</v>
      </c>
      <c r="F276" s="125" t="s">
        <v>301</v>
      </c>
      <c r="G276" s="242"/>
      <c r="H276" s="242"/>
      <c r="I276" s="78" t="str">
        <f t="shared" si="28"/>
        <v/>
      </c>
      <c r="J276" s="33">
        <f t="shared" si="29"/>
        <v>0</v>
      </c>
      <c r="K276" s="10"/>
      <c r="L276" s="10"/>
    </row>
    <row r="277" spans="1:12" ht="15.75" thickBot="1" x14ac:dyDescent="0.3">
      <c r="A277" s="47"/>
      <c r="B277" s="48"/>
      <c r="C277" s="48"/>
      <c r="D277" s="48"/>
      <c r="E277" s="48"/>
      <c r="F277" s="49" t="s">
        <v>84</v>
      </c>
      <c r="G277" s="249">
        <f>SUM(G264:G276)</f>
        <v>0</v>
      </c>
      <c r="H277" s="249">
        <f>SUM(H264:H276)</f>
        <v>0</v>
      </c>
      <c r="I277" s="84" t="str">
        <f t="shared" si="25"/>
        <v/>
      </c>
      <c r="J277" s="56">
        <f>H277-G277</f>
        <v>0</v>
      </c>
      <c r="K277" s="13"/>
      <c r="L277" s="13"/>
    </row>
    <row r="278" spans="1:12" x14ac:dyDescent="0.25">
      <c r="A278" s="149"/>
      <c r="B278" s="149"/>
      <c r="C278" s="149"/>
      <c r="D278" s="149"/>
      <c r="E278" s="149"/>
      <c r="F278" s="150" t="s">
        <v>85</v>
      </c>
      <c r="G278" s="122"/>
      <c r="H278" s="122"/>
      <c r="I278" s="115" t="str">
        <f t="shared" si="25"/>
        <v/>
      </c>
      <c r="J278" s="149"/>
      <c r="K278" s="13"/>
      <c r="L278" s="13"/>
    </row>
    <row r="279" spans="1:12" s="37" customFormat="1" x14ac:dyDescent="0.25">
      <c r="A279" s="127"/>
      <c r="B279" s="127"/>
      <c r="C279" s="127"/>
      <c r="D279" s="127"/>
      <c r="E279" s="128" t="s">
        <v>154</v>
      </c>
      <c r="F279" s="129" t="s">
        <v>21</v>
      </c>
      <c r="G279" s="130">
        <f>G264</f>
        <v>0</v>
      </c>
      <c r="H279" s="130">
        <f>H264</f>
        <v>0</v>
      </c>
      <c r="I279" s="131" t="str">
        <f t="shared" si="25"/>
        <v/>
      </c>
      <c r="J279" s="130">
        <f t="shared" ref="J279:J291" si="30">H279-G279</f>
        <v>0</v>
      </c>
      <c r="K279" s="10"/>
      <c r="L279" s="10"/>
    </row>
    <row r="280" spans="1:12" s="37" customFormat="1" x14ac:dyDescent="0.25">
      <c r="A280" s="127"/>
      <c r="B280" s="127"/>
      <c r="C280" s="127"/>
      <c r="D280" s="127"/>
      <c r="E280" s="128" t="s">
        <v>161</v>
      </c>
      <c r="F280" s="129" t="s">
        <v>60</v>
      </c>
      <c r="G280" s="130">
        <f t="shared" ref="G280:H291" si="31">G265</f>
        <v>0</v>
      </c>
      <c r="H280" s="130">
        <f t="shared" si="31"/>
        <v>0</v>
      </c>
      <c r="I280" s="131" t="str">
        <f t="shared" si="25"/>
        <v/>
      </c>
      <c r="J280" s="130">
        <f t="shared" si="30"/>
        <v>0</v>
      </c>
      <c r="K280" s="10"/>
      <c r="L280" s="10"/>
    </row>
    <row r="281" spans="1:12" s="37" customFormat="1" x14ac:dyDescent="0.25">
      <c r="A281" s="127"/>
      <c r="B281" s="127"/>
      <c r="C281" s="127"/>
      <c r="D281" s="127"/>
      <c r="E281" s="128" t="s">
        <v>288</v>
      </c>
      <c r="F281" s="129" t="s">
        <v>296</v>
      </c>
      <c r="G281" s="130">
        <f t="shared" si="31"/>
        <v>0</v>
      </c>
      <c r="H281" s="130">
        <f t="shared" si="31"/>
        <v>0</v>
      </c>
      <c r="I281" s="131" t="str">
        <f t="shared" si="25"/>
        <v/>
      </c>
      <c r="J281" s="130">
        <f t="shared" si="30"/>
        <v>0</v>
      </c>
      <c r="K281" s="10"/>
      <c r="L281" s="10"/>
    </row>
    <row r="282" spans="1:12" s="37" customFormat="1" x14ac:dyDescent="0.25">
      <c r="A282" s="127"/>
      <c r="B282" s="127"/>
      <c r="C282" s="127"/>
      <c r="D282" s="127"/>
      <c r="E282" s="128" t="s">
        <v>159</v>
      </c>
      <c r="F282" s="129" t="s">
        <v>45</v>
      </c>
      <c r="G282" s="130">
        <f t="shared" si="31"/>
        <v>0</v>
      </c>
      <c r="H282" s="130">
        <f t="shared" si="31"/>
        <v>0</v>
      </c>
      <c r="I282" s="131" t="str">
        <f t="shared" si="25"/>
        <v/>
      </c>
      <c r="J282" s="130">
        <f t="shared" si="30"/>
        <v>0</v>
      </c>
      <c r="K282" s="10"/>
      <c r="L282" s="10"/>
    </row>
    <row r="283" spans="1:12" s="37" customFormat="1" x14ac:dyDescent="0.25">
      <c r="A283" s="127"/>
      <c r="B283" s="127"/>
      <c r="C283" s="127"/>
      <c r="D283" s="127"/>
      <c r="E283" s="128" t="s">
        <v>160</v>
      </c>
      <c r="F283" s="129" t="s">
        <v>46</v>
      </c>
      <c r="G283" s="130">
        <f t="shared" si="31"/>
        <v>0</v>
      </c>
      <c r="H283" s="130">
        <f t="shared" si="31"/>
        <v>0</v>
      </c>
      <c r="I283" s="131" t="str">
        <f t="shared" si="25"/>
        <v/>
      </c>
      <c r="J283" s="130">
        <f t="shared" si="30"/>
        <v>0</v>
      </c>
      <c r="K283" s="10"/>
      <c r="L283" s="10"/>
    </row>
    <row r="284" spans="1:12" s="37" customFormat="1" ht="27" x14ac:dyDescent="0.25">
      <c r="A284" s="127"/>
      <c r="B284" s="127"/>
      <c r="C284" s="127"/>
      <c r="D284" s="127"/>
      <c r="E284" s="128" t="s">
        <v>162</v>
      </c>
      <c r="F284" s="129" t="s">
        <v>61</v>
      </c>
      <c r="G284" s="130">
        <f t="shared" si="31"/>
        <v>0</v>
      </c>
      <c r="H284" s="130">
        <f t="shared" si="31"/>
        <v>0</v>
      </c>
      <c r="I284" s="131" t="str">
        <f t="shared" si="25"/>
        <v/>
      </c>
      <c r="J284" s="130">
        <f t="shared" si="30"/>
        <v>0</v>
      </c>
      <c r="K284" s="10"/>
      <c r="L284" s="10"/>
    </row>
    <row r="285" spans="1:12" s="37" customFormat="1" ht="27" x14ac:dyDescent="0.25">
      <c r="A285" s="127"/>
      <c r="B285" s="127"/>
      <c r="C285" s="127"/>
      <c r="D285" s="127"/>
      <c r="E285" s="128" t="s">
        <v>289</v>
      </c>
      <c r="F285" s="129" t="s">
        <v>297</v>
      </c>
      <c r="G285" s="130">
        <f t="shared" si="31"/>
        <v>0</v>
      </c>
      <c r="H285" s="130">
        <f t="shared" si="31"/>
        <v>0</v>
      </c>
      <c r="I285" s="131" t="str">
        <f t="shared" si="25"/>
        <v/>
      </c>
      <c r="J285" s="130">
        <f t="shared" si="30"/>
        <v>0</v>
      </c>
      <c r="K285" s="10"/>
      <c r="L285" s="10"/>
    </row>
    <row r="286" spans="1:12" s="37" customFormat="1" x14ac:dyDescent="0.25">
      <c r="A286" s="127"/>
      <c r="B286" s="127"/>
      <c r="C286" s="127"/>
      <c r="D286" s="127"/>
      <c r="E286" s="128" t="s">
        <v>290</v>
      </c>
      <c r="F286" s="129" t="s">
        <v>47</v>
      </c>
      <c r="G286" s="130">
        <f t="shared" si="31"/>
        <v>0</v>
      </c>
      <c r="H286" s="130">
        <f t="shared" si="31"/>
        <v>0</v>
      </c>
      <c r="I286" s="131" t="str">
        <f t="shared" si="25"/>
        <v/>
      </c>
      <c r="J286" s="130">
        <f t="shared" si="30"/>
        <v>0</v>
      </c>
      <c r="K286" s="10"/>
      <c r="L286" s="10"/>
    </row>
    <row r="287" spans="1:12" s="37" customFormat="1" x14ac:dyDescent="0.25">
      <c r="A287" s="127"/>
      <c r="B287" s="127"/>
      <c r="C287" s="127"/>
      <c r="D287" s="127"/>
      <c r="E287" s="128" t="s">
        <v>291</v>
      </c>
      <c r="F287" s="129" t="s">
        <v>298</v>
      </c>
      <c r="G287" s="130">
        <f t="shared" si="31"/>
        <v>0</v>
      </c>
      <c r="H287" s="130">
        <f t="shared" si="31"/>
        <v>0</v>
      </c>
      <c r="I287" s="131" t="str">
        <f t="shared" si="25"/>
        <v/>
      </c>
      <c r="J287" s="130">
        <f t="shared" si="30"/>
        <v>0</v>
      </c>
      <c r="K287" s="10"/>
      <c r="L287" s="10"/>
    </row>
    <row r="288" spans="1:12" s="37" customFormat="1" ht="27" x14ac:dyDescent="0.25">
      <c r="A288" s="127"/>
      <c r="B288" s="127"/>
      <c r="C288" s="127"/>
      <c r="D288" s="127"/>
      <c r="E288" s="128" t="s">
        <v>292</v>
      </c>
      <c r="F288" s="129" t="s">
        <v>299</v>
      </c>
      <c r="G288" s="130">
        <f t="shared" si="31"/>
        <v>0</v>
      </c>
      <c r="H288" s="130">
        <f t="shared" si="31"/>
        <v>0</v>
      </c>
      <c r="I288" s="131" t="str">
        <f t="shared" si="25"/>
        <v/>
      </c>
      <c r="J288" s="130">
        <f t="shared" si="30"/>
        <v>0</v>
      </c>
      <c r="K288" s="10"/>
      <c r="L288" s="10"/>
    </row>
    <row r="289" spans="1:12" s="37" customFormat="1" ht="27" x14ac:dyDescent="0.25">
      <c r="A289" s="127"/>
      <c r="B289" s="127"/>
      <c r="C289" s="127"/>
      <c r="D289" s="127"/>
      <c r="E289" s="128" t="s">
        <v>293</v>
      </c>
      <c r="F289" s="129" t="s">
        <v>62</v>
      </c>
      <c r="G289" s="130">
        <f t="shared" si="31"/>
        <v>0</v>
      </c>
      <c r="H289" s="130">
        <f t="shared" si="31"/>
        <v>0</v>
      </c>
      <c r="I289" s="131" t="str">
        <f t="shared" si="25"/>
        <v/>
      </c>
      <c r="J289" s="130">
        <f t="shared" si="30"/>
        <v>0</v>
      </c>
      <c r="K289" s="10"/>
      <c r="L289" s="10"/>
    </row>
    <row r="290" spans="1:12" s="37" customFormat="1" ht="27" x14ac:dyDescent="0.25">
      <c r="A290" s="127"/>
      <c r="B290" s="127"/>
      <c r="C290" s="127"/>
      <c r="D290" s="127"/>
      <c r="E290" s="128" t="s">
        <v>294</v>
      </c>
      <c r="F290" s="129" t="s">
        <v>300</v>
      </c>
      <c r="G290" s="130">
        <f t="shared" si="31"/>
        <v>0</v>
      </c>
      <c r="H290" s="130">
        <f t="shared" si="31"/>
        <v>0</v>
      </c>
      <c r="I290" s="131" t="str">
        <f t="shared" si="25"/>
        <v/>
      </c>
      <c r="J290" s="130">
        <f t="shared" si="30"/>
        <v>0</v>
      </c>
      <c r="K290" s="10"/>
      <c r="L290" s="10"/>
    </row>
    <row r="291" spans="1:12" s="37" customFormat="1" ht="27.75" thickBot="1" x14ac:dyDescent="0.3">
      <c r="A291" s="132"/>
      <c r="B291" s="132"/>
      <c r="C291" s="132"/>
      <c r="D291" s="132"/>
      <c r="E291" s="133" t="s">
        <v>295</v>
      </c>
      <c r="F291" s="134" t="s">
        <v>301</v>
      </c>
      <c r="G291" s="130">
        <f t="shared" si="31"/>
        <v>0</v>
      </c>
      <c r="H291" s="130">
        <f t="shared" si="31"/>
        <v>0</v>
      </c>
      <c r="I291" s="136" t="str">
        <f t="shared" si="25"/>
        <v/>
      </c>
      <c r="J291" s="135">
        <f t="shared" si="30"/>
        <v>0</v>
      </c>
      <c r="K291" s="10"/>
      <c r="L291" s="10"/>
    </row>
    <row r="292" spans="1:12" ht="15.75" thickBot="1" x14ac:dyDescent="0.3">
      <c r="A292" s="68"/>
      <c r="B292" s="69"/>
      <c r="C292" s="69"/>
      <c r="D292" s="69"/>
      <c r="E292" s="69"/>
      <c r="F292" s="70" t="s">
        <v>86</v>
      </c>
      <c r="G292" s="71">
        <f>SUM(G279:G291)</f>
        <v>0</v>
      </c>
      <c r="H292" s="71">
        <f>SUM(H279:H291)</f>
        <v>0</v>
      </c>
      <c r="I292" s="71" t="str">
        <f>IF(OR(ISBLANK(G292),G292=0),"",H292/G292)</f>
        <v/>
      </c>
      <c r="J292" s="71">
        <f>H292-G292</f>
        <v>0</v>
      </c>
      <c r="K292" s="13"/>
      <c r="L292" s="13"/>
    </row>
    <row r="293" spans="1:12" x14ac:dyDescent="0.25">
      <c r="A293" s="20"/>
      <c r="B293" s="20" t="s">
        <v>87</v>
      </c>
      <c r="C293" s="20"/>
      <c r="D293" s="20"/>
      <c r="E293" s="20"/>
      <c r="F293" s="16" t="s">
        <v>88</v>
      </c>
      <c r="G293" s="20"/>
      <c r="H293" s="20"/>
      <c r="I293" s="80" t="str">
        <f t="shared" si="25"/>
        <v/>
      </c>
      <c r="J293" s="20"/>
      <c r="K293" s="10"/>
      <c r="L293" s="10"/>
    </row>
    <row r="294" spans="1:12" x14ac:dyDescent="0.25">
      <c r="A294" s="6"/>
      <c r="B294" s="6"/>
      <c r="C294" s="7">
        <v>920</v>
      </c>
      <c r="D294" s="7"/>
      <c r="E294" s="7"/>
      <c r="F294" s="8" t="s">
        <v>89</v>
      </c>
      <c r="G294" s="239"/>
      <c r="H294" s="239"/>
      <c r="I294" s="76" t="str">
        <f t="shared" si="25"/>
        <v/>
      </c>
      <c r="J294" s="6"/>
      <c r="K294" s="10"/>
      <c r="L294" s="10"/>
    </row>
    <row r="295" spans="1:12" ht="27" x14ac:dyDescent="0.25">
      <c r="A295" s="6"/>
      <c r="B295" s="6"/>
      <c r="C295" s="6"/>
      <c r="D295" s="6">
        <v>84</v>
      </c>
      <c r="E295" s="6">
        <v>463</v>
      </c>
      <c r="F295" s="9" t="s">
        <v>81</v>
      </c>
      <c r="G295" s="239"/>
      <c r="H295" s="239"/>
      <c r="I295" s="76" t="str">
        <f t="shared" si="25"/>
        <v/>
      </c>
      <c r="J295" s="6">
        <f>H295-G295</f>
        <v>0</v>
      </c>
      <c r="K295" s="10"/>
      <c r="L295" s="10"/>
    </row>
    <row r="296" spans="1:12" ht="27" x14ac:dyDescent="0.25">
      <c r="A296" s="6"/>
      <c r="B296" s="6"/>
      <c r="C296" s="6"/>
      <c r="D296" s="6">
        <v>85</v>
      </c>
      <c r="E296" s="6">
        <v>463</v>
      </c>
      <c r="F296" s="9" t="s">
        <v>82</v>
      </c>
      <c r="G296" s="239"/>
      <c r="H296" s="239"/>
      <c r="I296" s="76" t="str">
        <f t="shared" si="25"/>
        <v/>
      </c>
      <c r="J296" s="6">
        <f>H296-G296</f>
        <v>0</v>
      </c>
      <c r="K296" s="10"/>
      <c r="L296" s="10"/>
    </row>
    <row r="297" spans="1:12" ht="27" x14ac:dyDescent="0.25">
      <c r="A297" s="149"/>
      <c r="B297" s="149"/>
      <c r="C297" s="149"/>
      <c r="D297" s="149"/>
      <c r="E297" s="149"/>
      <c r="F297" s="150" t="s">
        <v>91</v>
      </c>
      <c r="G297" s="245"/>
      <c r="H297" s="245"/>
      <c r="I297" s="152" t="str">
        <f t="shared" si="25"/>
        <v/>
      </c>
      <c r="J297" s="153"/>
      <c r="K297" s="10"/>
      <c r="L297" s="10"/>
    </row>
    <row r="298" spans="1:12" s="37" customFormat="1" x14ac:dyDescent="0.25">
      <c r="A298" s="28"/>
      <c r="B298" s="28"/>
      <c r="C298" s="28"/>
      <c r="D298" s="28"/>
      <c r="E298" s="35" t="s">
        <v>154</v>
      </c>
      <c r="F298" s="123" t="s">
        <v>21</v>
      </c>
      <c r="G298" s="239"/>
      <c r="H298" s="239"/>
      <c r="I298" s="76" t="str">
        <f t="shared" ref="I298:I310" si="32">IF(OR(ISBLANK(G298),G298=0),"",H298/G298)</f>
        <v/>
      </c>
      <c r="J298" s="6">
        <f t="shared" ref="J298:J310" si="33">H298-G298</f>
        <v>0</v>
      </c>
      <c r="K298" s="10"/>
      <c r="L298" s="10"/>
    </row>
    <row r="299" spans="1:12" s="37" customFormat="1" x14ac:dyDescent="0.25">
      <c r="A299" s="28"/>
      <c r="B299" s="28"/>
      <c r="C299" s="28"/>
      <c r="D299" s="28"/>
      <c r="E299" s="35" t="s">
        <v>161</v>
      </c>
      <c r="F299" s="123" t="s">
        <v>60</v>
      </c>
      <c r="G299" s="239"/>
      <c r="H299" s="239"/>
      <c r="I299" s="76" t="str">
        <f t="shared" si="32"/>
        <v/>
      </c>
      <c r="J299" s="6">
        <f t="shared" si="33"/>
        <v>0</v>
      </c>
      <c r="K299" s="10"/>
      <c r="L299" s="10"/>
    </row>
    <row r="300" spans="1:12" s="37" customFormat="1" x14ac:dyDescent="0.25">
      <c r="A300" s="28"/>
      <c r="B300" s="28"/>
      <c r="C300" s="28"/>
      <c r="D300" s="28"/>
      <c r="E300" s="35" t="s">
        <v>288</v>
      </c>
      <c r="F300" s="123" t="s">
        <v>296</v>
      </c>
      <c r="G300" s="239"/>
      <c r="H300" s="239"/>
      <c r="I300" s="76" t="str">
        <f t="shared" si="32"/>
        <v/>
      </c>
      <c r="J300" s="6">
        <f t="shared" si="33"/>
        <v>0</v>
      </c>
      <c r="K300" s="10"/>
      <c r="L300" s="10"/>
    </row>
    <row r="301" spans="1:12" s="37" customFormat="1" x14ac:dyDescent="0.25">
      <c r="A301" s="28"/>
      <c r="B301" s="28"/>
      <c r="C301" s="28"/>
      <c r="D301" s="28"/>
      <c r="E301" s="35" t="s">
        <v>159</v>
      </c>
      <c r="F301" s="123" t="s">
        <v>45</v>
      </c>
      <c r="G301" s="239"/>
      <c r="H301" s="239"/>
      <c r="I301" s="76" t="str">
        <f t="shared" si="32"/>
        <v/>
      </c>
      <c r="J301" s="6">
        <f t="shared" si="33"/>
        <v>0</v>
      </c>
      <c r="K301" s="10"/>
      <c r="L301" s="10"/>
    </row>
    <row r="302" spans="1:12" s="37" customFormat="1" x14ac:dyDescent="0.25">
      <c r="A302" s="28"/>
      <c r="B302" s="28"/>
      <c r="C302" s="28"/>
      <c r="D302" s="28"/>
      <c r="E302" s="35" t="s">
        <v>160</v>
      </c>
      <c r="F302" s="123" t="s">
        <v>46</v>
      </c>
      <c r="G302" s="239"/>
      <c r="H302" s="239"/>
      <c r="I302" s="76" t="str">
        <f t="shared" si="32"/>
        <v/>
      </c>
      <c r="J302" s="6">
        <f t="shared" si="33"/>
        <v>0</v>
      </c>
      <c r="K302" s="10"/>
      <c r="L302" s="10"/>
    </row>
    <row r="303" spans="1:12" s="37" customFormat="1" ht="27" x14ac:dyDescent="0.25">
      <c r="A303" s="28"/>
      <c r="B303" s="28"/>
      <c r="C303" s="28"/>
      <c r="D303" s="28"/>
      <c r="E303" s="35" t="s">
        <v>162</v>
      </c>
      <c r="F303" s="123" t="s">
        <v>61</v>
      </c>
      <c r="G303" s="239"/>
      <c r="H303" s="239"/>
      <c r="I303" s="76" t="str">
        <f t="shared" si="32"/>
        <v/>
      </c>
      <c r="J303" s="6">
        <f t="shared" si="33"/>
        <v>0</v>
      </c>
      <c r="K303" s="10"/>
      <c r="L303" s="10"/>
    </row>
    <row r="304" spans="1:12" s="37" customFormat="1" ht="27" x14ac:dyDescent="0.25">
      <c r="A304" s="28"/>
      <c r="B304" s="28"/>
      <c r="C304" s="28"/>
      <c r="D304" s="28"/>
      <c r="E304" s="35" t="s">
        <v>289</v>
      </c>
      <c r="F304" s="123" t="s">
        <v>297</v>
      </c>
      <c r="G304" s="239"/>
      <c r="H304" s="239"/>
      <c r="I304" s="76" t="str">
        <f t="shared" si="32"/>
        <v/>
      </c>
      <c r="J304" s="6">
        <f t="shared" si="33"/>
        <v>0</v>
      </c>
      <c r="K304" s="10"/>
      <c r="L304" s="10"/>
    </row>
    <row r="305" spans="1:12" s="37" customFormat="1" x14ac:dyDescent="0.25">
      <c r="A305" s="28"/>
      <c r="B305" s="28"/>
      <c r="C305" s="28"/>
      <c r="D305" s="28"/>
      <c r="E305" s="35" t="s">
        <v>290</v>
      </c>
      <c r="F305" s="123" t="s">
        <v>47</v>
      </c>
      <c r="G305" s="239"/>
      <c r="H305" s="239"/>
      <c r="I305" s="76" t="str">
        <f t="shared" si="32"/>
        <v/>
      </c>
      <c r="J305" s="6">
        <f t="shared" si="33"/>
        <v>0</v>
      </c>
      <c r="K305" s="10"/>
      <c r="L305" s="10"/>
    </row>
    <row r="306" spans="1:12" s="37" customFormat="1" x14ac:dyDescent="0.25">
      <c r="A306" s="28"/>
      <c r="B306" s="28"/>
      <c r="C306" s="28"/>
      <c r="D306" s="28"/>
      <c r="E306" s="35" t="s">
        <v>291</v>
      </c>
      <c r="F306" s="123" t="s">
        <v>298</v>
      </c>
      <c r="G306" s="239"/>
      <c r="H306" s="239"/>
      <c r="I306" s="76" t="str">
        <f t="shared" si="32"/>
        <v/>
      </c>
      <c r="J306" s="6">
        <f t="shared" si="33"/>
        <v>0</v>
      </c>
      <c r="K306" s="10"/>
      <c r="L306" s="10"/>
    </row>
    <row r="307" spans="1:12" s="37" customFormat="1" ht="27" x14ac:dyDescent="0.25">
      <c r="A307" s="28"/>
      <c r="B307" s="28"/>
      <c r="C307" s="28"/>
      <c r="D307" s="28"/>
      <c r="E307" s="35" t="s">
        <v>292</v>
      </c>
      <c r="F307" s="123" t="s">
        <v>299</v>
      </c>
      <c r="G307" s="239"/>
      <c r="H307" s="239"/>
      <c r="I307" s="76" t="str">
        <f t="shared" si="32"/>
        <v/>
      </c>
      <c r="J307" s="6">
        <f t="shared" si="33"/>
        <v>0</v>
      </c>
      <c r="K307" s="10"/>
      <c r="L307" s="10"/>
    </row>
    <row r="308" spans="1:12" s="37" customFormat="1" ht="27" x14ac:dyDescent="0.25">
      <c r="A308" s="28"/>
      <c r="B308" s="28"/>
      <c r="C308" s="28"/>
      <c r="D308" s="28"/>
      <c r="E308" s="35" t="s">
        <v>293</v>
      </c>
      <c r="F308" s="123" t="s">
        <v>62</v>
      </c>
      <c r="G308" s="239"/>
      <c r="H308" s="239"/>
      <c r="I308" s="76" t="str">
        <f t="shared" si="32"/>
        <v/>
      </c>
      <c r="J308" s="6">
        <f t="shared" si="33"/>
        <v>0</v>
      </c>
      <c r="K308" s="10"/>
      <c r="L308" s="10"/>
    </row>
    <row r="309" spans="1:12" s="37" customFormat="1" ht="27" x14ac:dyDescent="0.25">
      <c r="A309" s="28"/>
      <c r="B309" s="28"/>
      <c r="C309" s="28"/>
      <c r="D309" s="28"/>
      <c r="E309" s="35" t="s">
        <v>294</v>
      </c>
      <c r="F309" s="123" t="s">
        <v>300</v>
      </c>
      <c r="G309" s="239"/>
      <c r="H309" s="239"/>
      <c r="I309" s="76" t="str">
        <f t="shared" si="32"/>
        <v/>
      </c>
      <c r="J309" s="6">
        <f t="shared" si="33"/>
        <v>0</v>
      </c>
      <c r="K309" s="10"/>
      <c r="L309" s="10"/>
    </row>
    <row r="310" spans="1:12" s="37" customFormat="1" ht="27.75" thickBot="1" x14ac:dyDescent="0.3">
      <c r="A310" s="34"/>
      <c r="B310" s="34"/>
      <c r="C310" s="34"/>
      <c r="D310" s="34"/>
      <c r="E310" s="124" t="s">
        <v>295</v>
      </c>
      <c r="F310" s="125" t="s">
        <v>301</v>
      </c>
      <c r="G310" s="242"/>
      <c r="H310" s="242"/>
      <c r="I310" s="78" t="str">
        <f t="shared" si="32"/>
        <v/>
      </c>
      <c r="J310" s="33">
        <f t="shared" si="33"/>
        <v>0</v>
      </c>
      <c r="K310" s="10"/>
      <c r="L310" s="10"/>
    </row>
    <row r="311" spans="1:12" ht="15.75" thickBot="1" x14ac:dyDescent="0.3">
      <c r="A311" s="47"/>
      <c r="B311" s="48"/>
      <c r="C311" s="48"/>
      <c r="D311" s="48"/>
      <c r="E311" s="48"/>
      <c r="F311" s="49" t="s">
        <v>92</v>
      </c>
      <c r="G311" s="50">
        <f>SUM(G298:G310)</f>
        <v>0</v>
      </c>
      <c r="H311" s="50">
        <f>SUM(H298:H310)</f>
        <v>0</v>
      </c>
      <c r="I311" s="56" t="str">
        <f>IF(OR(ISBLANK(G311),G311=0),"",H311/G311)</f>
        <v/>
      </c>
      <c r="J311" s="56">
        <f>H311-G311</f>
        <v>0</v>
      </c>
      <c r="K311" s="13"/>
      <c r="L311" s="13"/>
    </row>
    <row r="312" spans="1:12" x14ac:dyDescent="0.25">
      <c r="A312" s="149"/>
      <c r="B312" s="149"/>
      <c r="C312" s="149"/>
      <c r="D312" s="149"/>
      <c r="E312" s="149"/>
      <c r="F312" s="150" t="s">
        <v>93</v>
      </c>
      <c r="G312" s="122"/>
      <c r="H312" s="122"/>
      <c r="I312" s="115" t="str">
        <f t="shared" si="25"/>
        <v/>
      </c>
      <c r="J312" s="149"/>
      <c r="K312" s="13"/>
      <c r="L312" s="13"/>
    </row>
    <row r="313" spans="1:12" s="37" customFormat="1" x14ac:dyDescent="0.25">
      <c r="A313" s="127"/>
      <c r="B313" s="127"/>
      <c r="C313" s="127"/>
      <c r="D313" s="127"/>
      <c r="E313" s="128" t="s">
        <v>154</v>
      </c>
      <c r="F313" s="129" t="s">
        <v>21</v>
      </c>
      <c r="G313" s="130">
        <f>G298</f>
        <v>0</v>
      </c>
      <c r="H313" s="130">
        <f>H298</f>
        <v>0</v>
      </c>
      <c r="I313" s="131" t="str">
        <f t="shared" si="25"/>
        <v/>
      </c>
      <c r="J313" s="130">
        <f t="shared" ref="J313:J325" si="34">H313-G313</f>
        <v>0</v>
      </c>
      <c r="K313" s="10"/>
      <c r="L313" s="10"/>
    </row>
    <row r="314" spans="1:12" s="37" customFormat="1" x14ac:dyDescent="0.25">
      <c r="A314" s="127"/>
      <c r="B314" s="127"/>
      <c r="C314" s="127"/>
      <c r="D314" s="127"/>
      <c r="E314" s="128" t="s">
        <v>161</v>
      </c>
      <c r="F314" s="129" t="s">
        <v>60</v>
      </c>
      <c r="G314" s="130">
        <f t="shared" ref="G314:H325" si="35">G299</f>
        <v>0</v>
      </c>
      <c r="H314" s="130">
        <f t="shared" si="35"/>
        <v>0</v>
      </c>
      <c r="I314" s="131" t="str">
        <f t="shared" si="25"/>
        <v/>
      </c>
      <c r="J314" s="130">
        <f t="shared" si="34"/>
        <v>0</v>
      </c>
      <c r="K314" s="10"/>
      <c r="L314" s="10"/>
    </row>
    <row r="315" spans="1:12" s="37" customFormat="1" x14ac:dyDescent="0.25">
      <c r="A315" s="127"/>
      <c r="B315" s="127"/>
      <c r="C315" s="127"/>
      <c r="D315" s="127"/>
      <c r="E315" s="128" t="s">
        <v>288</v>
      </c>
      <c r="F315" s="129" t="s">
        <v>296</v>
      </c>
      <c r="G315" s="130">
        <f t="shared" si="35"/>
        <v>0</v>
      </c>
      <c r="H315" s="130">
        <f t="shared" si="35"/>
        <v>0</v>
      </c>
      <c r="I315" s="131" t="str">
        <f t="shared" si="25"/>
        <v/>
      </c>
      <c r="J315" s="130">
        <f t="shared" si="34"/>
        <v>0</v>
      </c>
      <c r="K315" s="10"/>
      <c r="L315" s="10"/>
    </row>
    <row r="316" spans="1:12" s="37" customFormat="1" x14ac:dyDescent="0.25">
      <c r="A316" s="127"/>
      <c r="B316" s="127"/>
      <c r="C316" s="127"/>
      <c r="D316" s="127"/>
      <c r="E316" s="128" t="s">
        <v>159</v>
      </c>
      <c r="F316" s="129" t="s">
        <v>45</v>
      </c>
      <c r="G316" s="130">
        <f t="shared" si="35"/>
        <v>0</v>
      </c>
      <c r="H316" s="130">
        <f t="shared" si="35"/>
        <v>0</v>
      </c>
      <c r="I316" s="131" t="str">
        <f t="shared" si="25"/>
        <v/>
      </c>
      <c r="J316" s="130">
        <f t="shared" si="34"/>
        <v>0</v>
      </c>
      <c r="K316" s="10"/>
      <c r="L316" s="10"/>
    </row>
    <row r="317" spans="1:12" s="37" customFormat="1" x14ac:dyDescent="0.25">
      <c r="A317" s="127"/>
      <c r="B317" s="127"/>
      <c r="C317" s="127"/>
      <c r="D317" s="127"/>
      <c r="E317" s="128" t="s">
        <v>160</v>
      </c>
      <c r="F317" s="129" t="s">
        <v>46</v>
      </c>
      <c r="G317" s="130">
        <f t="shared" si="35"/>
        <v>0</v>
      </c>
      <c r="H317" s="130">
        <f t="shared" si="35"/>
        <v>0</v>
      </c>
      <c r="I317" s="131" t="str">
        <f t="shared" si="25"/>
        <v/>
      </c>
      <c r="J317" s="130">
        <f t="shared" si="34"/>
        <v>0</v>
      </c>
      <c r="K317" s="10"/>
      <c r="L317" s="10"/>
    </row>
    <row r="318" spans="1:12" s="37" customFormat="1" ht="27" x14ac:dyDescent="0.25">
      <c r="A318" s="127"/>
      <c r="B318" s="127"/>
      <c r="C318" s="127"/>
      <c r="D318" s="127"/>
      <c r="E318" s="128" t="s">
        <v>162</v>
      </c>
      <c r="F318" s="129" t="s">
        <v>61</v>
      </c>
      <c r="G318" s="130">
        <f t="shared" si="35"/>
        <v>0</v>
      </c>
      <c r="H318" s="130">
        <f t="shared" si="35"/>
        <v>0</v>
      </c>
      <c r="I318" s="131" t="str">
        <f t="shared" si="25"/>
        <v/>
      </c>
      <c r="J318" s="130">
        <f t="shared" si="34"/>
        <v>0</v>
      </c>
      <c r="K318" s="10"/>
      <c r="L318" s="10"/>
    </row>
    <row r="319" spans="1:12" s="37" customFormat="1" ht="27" x14ac:dyDescent="0.25">
      <c r="A319" s="127"/>
      <c r="B319" s="127"/>
      <c r="C319" s="127"/>
      <c r="D319" s="127"/>
      <c r="E319" s="128" t="s">
        <v>289</v>
      </c>
      <c r="F319" s="129" t="s">
        <v>297</v>
      </c>
      <c r="G319" s="130">
        <f t="shared" si="35"/>
        <v>0</v>
      </c>
      <c r="H319" s="130">
        <f t="shared" si="35"/>
        <v>0</v>
      </c>
      <c r="I319" s="131" t="str">
        <f t="shared" si="25"/>
        <v/>
      </c>
      <c r="J319" s="130">
        <f t="shared" si="34"/>
        <v>0</v>
      </c>
      <c r="K319" s="10"/>
      <c r="L319" s="10"/>
    </row>
    <row r="320" spans="1:12" s="37" customFormat="1" x14ac:dyDescent="0.25">
      <c r="A320" s="127"/>
      <c r="B320" s="127"/>
      <c r="C320" s="127"/>
      <c r="D320" s="127"/>
      <c r="E320" s="128" t="s">
        <v>290</v>
      </c>
      <c r="F320" s="129" t="s">
        <v>47</v>
      </c>
      <c r="G320" s="130">
        <f t="shared" si="35"/>
        <v>0</v>
      </c>
      <c r="H320" s="130">
        <f t="shared" si="35"/>
        <v>0</v>
      </c>
      <c r="I320" s="131" t="str">
        <f t="shared" si="25"/>
        <v/>
      </c>
      <c r="J320" s="130">
        <f t="shared" si="34"/>
        <v>0</v>
      </c>
      <c r="K320" s="10"/>
      <c r="L320" s="10"/>
    </row>
    <row r="321" spans="1:12" s="37" customFormat="1" x14ac:dyDescent="0.25">
      <c r="A321" s="127"/>
      <c r="B321" s="127"/>
      <c r="C321" s="127"/>
      <c r="D321" s="127"/>
      <c r="E321" s="128" t="s">
        <v>291</v>
      </c>
      <c r="F321" s="129" t="s">
        <v>298</v>
      </c>
      <c r="G321" s="130">
        <f t="shared" si="35"/>
        <v>0</v>
      </c>
      <c r="H321" s="130">
        <f t="shared" si="35"/>
        <v>0</v>
      </c>
      <c r="I321" s="131" t="str">
        <f t="shared" si="25"/>
        <v/>
      </c>
      <c r="J321" s="130">
        <f t="shared" si="34"/>
        <v>0</v>
      </c>
      <c r="K321" s="10"/>
      <c r="L321" s="10"/>
    </row>
    <row r="322" spans="1:12" s="37" customFormat="1" ht="27" x14ac:dyDescent="0.25">
      <c r="A322" s="127"/>
      <c r="B322" s="127"/>
      <c r="C322" s="127"/>
      <c r="D322" s="127"/>
      <c r="E322" s="128" t="s">
        <v>292</v>
      </c>
      <c r="F322" s="129" t="s">
        <v>299</v>
      </c>
      <c r="G322" s="130">
        <f t="shared" si="35"/>
        <v>0</v>
      </c>
      <c r="H322" s="130">
        <f t="shared" si="35"/>
        <v>0</v>
      </c>
      <c r="I322" s="131" t="str">
        <f t="shared" si="25"/>
        <v/>
      </c>
      <c r="J322" s="130">
        <f t="shared" si="34"/>
        <v>0</v>
      </c>
      <c r="K322" s="10"/>
      <c r="L322" s="10"/>
    </row>
    <row r="323" spans="1:12" s="37" customFormat="1" ht="27" x14ac:dyDescent="0.25">
      <c r="A323" s="127"/>
      <c r="B323" s="127"/>
      <c r="C323" s="127"/>
      <c r="D323" s="127"/>
      <c r="E323" s="128" t="s">
        <v>293</v>
      </c>
      <c r="F323" s="129" t="s">
        <v>62</v>
      </c>
      <c r="G323" s="130">
        <f t="shared" si="35"/>
        <v>0</v>
      </c>
      <c r="H323" s="130">
        <f t="shared" si="35"/>
        <v>0</v>
      </c>
      <c r="I323" s="131" t="str">
        <f t="shared" si="25"/>
        <v/>
      </c>
      <c r="J323" s="130">
        <f t="shared" si="34"/>
        <v>0</v>
      </c>
      <c r="K323" s="10"/>
      <c r="L323" s="10"/>
    </row>
    <row r="324" spans="1:12" s="37" customFormat="1" ht="27" x14ac:dyDescent="0.25">
      <c r="A324" s="127"/>
      <c r="B324" s="127"/>
      <c r="C324" s="127"/>
      <c r="D324" s="127"/>
      <c r="E324" s="128" t="s">
        <v>294</v>
      </c>
      <c r="F324" s="129" t="s">
        <v>300</v>
      </c>
      <c r="G324" s="130">
        <f t="shared" si="35"/>
        <v>0</v>
      </c>
      <c r="H324" s="130">
        <f t="shared" si="35"/>
        <v>0</v>
      </c>
      <c r="I324" s="131" t="str">
        <f t="shared" si="25"/>
        <v/>
      </c>
      <c r="J324" s="130">
        <f t="shared" si="34"/>
        <v>0</v>
      </c>
      <c r="K324" s="10"/>
      <c r="L324" s="10"/>
    </row>
    <row r="325" spans="1:12" s="37" customFormat="1" ht="27.75" thickBot="1" x14ac:dyDescent="0.3">
      <c r="A325" s="132"/>
      <c r="B325" s="132"/>
      <c r="C325" s="132"/>
      <c r="D325" s="132"/>
      <c r="E325" s="133" t="s">
        <v>295</v>
      </c>
      <c r="F325" s="134" t="s">
        <v>301</v>
      </c>
      <c r="G325" s="130">
        <f t="shared" si="35"/>
        <v>0</v>
      </c>
      <c r="H325" s="130">
        <f t="shared" si="35"/>
        <v>0</v>
      </c>
      <c r="I325" s="136" t="str">
        <f t="shared" si="25"/>
        <v/>
      </c>
      <c r="J325" s="135">
        <f t="shared" si="34"/>
        <v>0</v>
      </c>
      <c r="K325" s="10"/>
      <c r="L325" s="10"/>
    </row>
    <row r="326" spans="1:12" ht="15.75" thickBot="1" x14ac:dyDescent="0.3">
      <c r="A326" s="68"/>
      <c r="B326" s="69"/>
      <c r="C326" s="69"/>
      <c r="D326" s="69"/>
      <c r="E326" s="69"/>
      <c r="F326" s="70" t="s">
        <v>94</v>
      </c>
      <c r="G326" s="71">
        <f>SUM(G313:G325)</f>
        <v>0</v>
      </c>
      <c r="H326" s="71">
        <f>SUM(H313:H325)</f>
        <v>0</v>
      </c>
      <c r="I326" s="71" t="str">
        <f>IF(OR(ISBLANK(G326),G326=0),"",H326/G326)</f>
        <v/>
      </c>
      <c r="J326" s="71">
        <f>H326-G326</f>
        <v>0</v>
      </c>
      <c r="K326" s="13"/>
      <c r="L326" s="13"/>
    </row>
    <row r="327" spans="1:12" x14ac:dyDescent="0.25">
      <c r="A327" s="20"/>
      <c r="B327" s="15" t="s">
        <v>95</v>
      </c>
      <c r="C327" s="15"/>
      <c r="D327" s="15"/>
      <c r="E327" s="15"/>
      <c r="F327" s="16" t="s">
        <v>96</v>
      </c>
      <c r="G327" s="20"/>
      <c r="H327" s="20"/>
      <c r="I327" s="80" t="str">
        <f t="shared" si="25"/>
        <v/>
      </c>
      <c r="J327" s="20"/>
      <c r="K327" s="10"/>
      <c r="L327" s="10"/>
    </row>
    <row r="328" spans="1:12" x14ac:dyDescent="0.25">
      <c r="A328" s="6"/>
      <c r="B328" s="4"/>
      <c r="C328" s="7">
        <v>820</v>
      </c>
      <c r="D328" s="7"/>
      <c r="E328" s="7"/>
      <c r="F328" s="8" t="s">
        <v>97</v>
      </c>
      <c r="G328" s="6"/>
      <c r="H328" s="6"/>
      <c r="I328" s="76" t="str">
        <f t="shared" si="25"/>
        <v/>
      </c>
      <c r="J328" s="6"/>
      <c r="K328" s="10"/>
      <c r="L328" s="10"/>
    </row>
    <row r="329" spans="1:12" x14ac:dyDescent="0.25">
      <c r="A329" s="6"/>
      <c r="B329" s="6"/>
      <c r="C329" s="6"/>
      <c r="D329" s="6">
        <v>86</v>
      </c>
      <c r="E329" s="6">
        <v>411</v>
      </c>
      <c r="F329" s="9" t="s">
        <v>10</v>
      </c>
      <c r="G329" s="239"/>
      <c r="H329" s="239"/>
      <c r="I329" s="76" t="str">
        <f t="shared" si="25"/>
        <v/>
      </c>
      <c r="J329" s="6">
        <f t="shared" ref="J329:J347" si="36">H329-G329</f>
        <v>0</v>
      </c>
      <c r="K329" s="10"/>
      <c r="L329" s="10"/>
    </row>
    <row r="330" spans="1:12" ht="16.5" customHeight="1" x14ac:dyDescent="0.25">
      <c r="A330" s="6"/>
      <c r="B330" s="6"/>
      <c r="C330" s="6"/>
      <c r="D330" s="6">
        <v>87</v>
      </c>
      <c r="E330" s="6">
        <v>412</v>
      </c>
      <c r="F330" s="9" t="s">
        <v>11</v>
      </c>
      <c r="G330" s="239"/>
      <c r="H330" s="239"/>
      <c r="I330" s="76" t="str">
        <f t="shared" si="25"/>
        <v/>
      </c>
      <c r="J330" s="6">
        <f t="shared" si="36"/>
        <v>0</v>
      </c>
      <c r="K330" s="10"/>
      <c r="L330" s="10"/>
    </row>
    <row r="331" spans="1:12" x14ac:dyDescent="0.25">
      <c r="A331" s="6"/>
      <c r="B331" s="6"/>
      <c r="C331" s="6"/>
      <c r="D331" s="6">
        <v>88</v>
      </c>
      <c r="E331" s="6">
        <v>413</v>
      </c>
      <c r="F331" s="9" t="s">
        <v>12</v>
      </c>
      <c r="G331" s="239"/>
      <c r="H331" s="239"/>
      <c r="I331" s="76" t="str">
        <f t="shared" si="25"/>
        <v/>
      </c>
      <c r="J331" s="6">
        <f t="shared" si="36"/>
        <v>0</v>
      </c>
      <c r="K331" s="10"/>
      <c r="L331" s="10"/>
    </row>
    <row r="332" spans="1:12" x14ac:dyDescent="0.25">
      <c r="A332" s="6"/>
      <c r="B332" s="6"/>
      <c r="C332" s="6"/>
      <c r="D332" s="6">
        <v>89</v>
      </c>
      <c r="E332" s="6">
        <v>414</v>
      </c>
      <c r="F332" s="9" t="s">
        <v>13</v>
      </c>
      <c r="G332" s="239"/>
      <c r="H332" s="239"/>
      <c r="I332" s="76" t="str">
        <f t="shared" si="25"/>
        <v/>
      </c>
      <c r="J332" s="6">
        <f t="shared" si="36"/>
        <v>0</v>
      </c>
      <c r="K332" s="10"/>
      <c r="L332" s="10"/>
    </row>
    <row r="333" spans="1:12" x14ac:dyDescent="0.25">
      <c r="A333" s="6"/>
      <c r="B333" s="6"/>
      <c r="C333" s="6"/>
      <c r="D333" s="6">
        <v>90</v>
      </c>
      <c r="E333" s="6">
        <v>415</v>
      </c>
      <c r="F333" s="9" t="s">
        <v>14</v>
      </c>
      <c r="G333" s="239"/>
      <c r="H333" s="239"/>
      <c r="I333" s="76" t="str">
        <f t="shared" si="25"/>
        <v/>
      </c>
      <c r="J333" s="6">
        <f t="shared" si="36"/>
        <v>0</v>
      </c>
      <c r="K333" s="10"/>
      <c r="L333" s="10"/>
    </row>
    <row r="334" spans="1:12" ht="27" customHeight="1" x14ac:dyDescent="0.25">
      <c r="A334" s="6"/>
      <c r="B334" s="6"/>
      <c r="C334" s="6"/>
      <c r="D334" s="6">
        <v>91</v>
      </c>
      <c r="E334" s="6">
        <v>416</v>
      </c>
      <c r="F334" s="9" t="s">
        <v>15</v>
      </c>
      <c r="G334" s="239"/>
      <c r="H334" s="239"/>
      <c r="I334" s="76" t="str">
        <f t="shared" si="25"/>
        <v/>
      </c>
      <c r="J334" s="6">
        <f t="shared" si="36"/>
        <v>0</v>
      </c>
      <c r="K334" s="10"/>
      <c r="L334" s="10"/>
    </row>
    <row r="335" spans="1:12" x14ac:dyDescent="0.25">
      <c r="A335" s="6"/>
      <c r="B335" s="6"/>
      <c r="C335" s="6"/>
      <c r="D335" s="6">
        <v>92</v>
      </c>
      <c r="E335" s="6">
        <v>421</v>
      </c>
      <c r="F335" s="9" t="s">
        <v>32</v>
      </c>
      <c r="G335" s="239"/>
      <c r="H335" s="239"/>
      <c r="I335" s="76" t="str">
        <f t="shared" si="25"/>
        <v/>
      </c>
      <c r="J335" s="6">
        <f t="shared" si="36"/>
        <v>0</v>
      </c>
      <c r="K335" s="10"/>
      <c r="L335" s="10"/>
    </row>
    <row r="336" spans="1:12" x14ac:dyDescent="0.25">
      <c r="A336" s="6"/>
      <c r="B336" s="6"/>
      <c r="C336" s="6"/>
      <c r="D336" s="6">
        <v>93</v>
      </c>
      <c r="E336" s="6">
        <v>422</v>
      </c>
      <c r="F336" s="9" t="s">
        <v>33</v>
      </c>
      <c r="G336" s="239"/>
      <c r="H336" s="239"/>
      <c r="I336" s="76" t="str">
        <f t="shared" si="25"/>
        <v/>
      </c>
      <c r="J336" s="6">
        <f t="shared" si="36"/>
        <v>0</v>
      </c>
      <c r="K336" s="10"/>
      <c r="L336" s="10"/>
    </row>
    <row r="337" spans="1:12" x14ac:dyDescent="0.25">
      <c r="A337" s="6"/>
      <c r="B337" s="6"/>
      <c r="C337" s="6"/>
      <c r="D337" s="6">
        <v>94</v>
      </c>
      <c r="E337" s="6">
        <v>423</v>
      </c>
      <c r="F337" s="9" t="s">
        <v>34</v>
      </c>
      <c r="G337" s="239"/>
      <c r="H337" s="239"/>
      <c r="I337" s="76" t="str">
        <f t="shared" si="25"/>
        <v/>
      </c>
      <c r="J337" s="6">
        <f t="shared" si="36"/>
        <v>0</v>
      </c>
      <c r="K337" s="10"/>
      <c r="L337" s="10"/>
    </row>
    <row r="338" spans="1:12" x14ac:dyDescent="0.25">
      <c r="A338" s="6"/>
      <c r="B338" s="6"/>
      <c r="C338" s="6"/>
      <c r="D338" s="6">
        <v>95</v>
      </c>
      <c r="E338" s="6">
        <v>424</v>
      </c>
      <c r="F338" s="9" t="s">
        <v>69</v>
      </c>
      <c r="G338" s="239"/>
      <c r="H338" s="239"/>
      <c r="I338" s="76" t="str">
        <f t="shared" si="25"/>
        <v/>
      </c>
      <c r="J338" s="6">
        <f t="shared" si="36"/>
        <v>0</v>
      </c>
      <c r="K338" s="10"/>
      <c r="L338" s="10"/>
    </row>
    <row r="339" spans="1:12" ht="27" x14ac:dyDescent="0.25">
      <c r="A339" s="6"/>
      <c r="B339" s="6"/>
      <c r="C339" s="6"/>
      <c r="D339" s="6">
        <v>96</v>
      </c>
      <c r="E339" s="6">
        <v>425</v>
      </c>
      <c r="F339" s="9" t="s">
        <v>70</v>
      </c>
      <c r="G339" s="239"/>
      <c r="H339" s="239"/>
      <c r="I339" s="76" t="str">
        <f t="shared" si="25"/>
        <v/>
      </c>
      <c r="J339" s="6">
        <f t="shared" si="36"/>
        <v>0</v>
      </c>
      <c r="K339" s="10"/>
      <c r="L339" s="10"/>
    </row>
    <row r="340" spans="1:12" x14ac:dyDescent="0.25">
      <c r="A340" s="6"/>
      <c r="B340" s="6"/>
      <c r="C340" s="6"/>
      <c r="D340" s="6">
        <v>97</v>
      </c>
      <c r="E340" s="6">
        <v>426</v>
      </c>
      <c r="F340" s="9" t="s">
        <v>28</v>
      </c>
      <c r="G340" s="239"/>
      <c r="H340" s="239"/>
      <c r="I340" s="76" t="str">
        <f t="shared" si="25"/>
        <v/>
      </c>
      <c r="J340" s="6">
        <f t="shared" si="36"/>
        <v>0</v>
      </c>
      <c r="K340" s="10"/>
      <c r="L340" s="10"/>
    </row>
    <row r="341" spans="1:12" x14ac:dyDescent="0.25">
      <c r="A341" s="6"/>
      <c r="B341" s="6"/>
      <c r="C341" s="6"/>
      <c r="D341" s="6">
        <v>98</v>
      </c>
      <c r="E341" s="6">
        <v>465</v>
      </c>
      <c r="F341" s="9" t="s">
        <v>98</v>
      </c>
      <c r="G341" s="239"/>
      <c r="H341" s="239"/>
      <c r="I341" s="76" t="str">
        <f t="shared" si="25"/>
        <v/>
      </c>
      <c r="J341" s="6">
        <f t="shared" si="36"/>
        <v>0</v>
      </c>
      <c r="K341" s="10"/>
      <c r="L341" s="10"/>
    </row>
    <row r="342" spans="1:12" x14ac:dyDescent="0.25">
      <c r="A342" s="6"/>
      <c r="B342" s="6"/>
      <c r="C342" s="6"/>
      <c r="D342" s="6">
        <v>99</v>
      </c>
      <c r="E342" s="6">
        <v>481</v>
      </c>
      <c r="F342" s="9" t="s">
        <v>38</v>
      </c>
      <c r="G342" s="239"/>
      <c r="H342" s="239"/>
      <c r="I342" s="76" t="str">
        <f t="shared" si="25"/>
        <v/>
      </c>
      <c r="J342" s="6">
        <f t="shared" si="36"/>
        <v>0</v>
      </c>
      <c r="K342" s="10"/>
      <c r="L342" s="10"/>
    </row>
    <row r="343" spans="1:12" x14ac:dyDescent="0.25">
      <c r="A343" s="6"/>
      <c r="B343" s="6"/>
      <c r="C343" s="6"/>
      <c r="D343" s="6">
        <v>100</v>
      </c>
      <c r="E343" s="6">
        <v>482</v>
      </c>
      <c r="F343" s="9" t="s">
        <v>29</v>
      </c>
      <c r="G343" s="239"/>
      <c r="H343" s="239"/>
      <c r="I343" s="76" t="str">
        <f t="shared" si="25"/>
        <v/>
      </c>
      <c r="J343" s="6">
        <f t="shared" si="36"/>
        <v>0</v>
      </c>
      <c r="K343" s="10"/>
      <c r="L343" s="10"/>
    </row>
    <row r="344" spans="1:12" ht="27" x14ac:dyDescent="0.25">
      <c r="A344" s="6"/>
      <c r="B344" s="6"/>
      <c r="C344" s="6"/>
      <c r="D344" s="6">
        <v>101</v>
      </c>
      <c r="E344" s="6">
        <v>483</v>
      </c>
      <c r="F344" s="9" t="s">
        <v>72</v>
      </c>
      <c r="G344" s="239"/>
      <c r="H344" s="239"/>
      <c r="I344" s="76" t="str">
        <f t="shared" si="25"/>
        <v/>
      </c>
      <c r="J344" s="6">
        <f t="shared" si="36"/>
        <v>0</v>
      </c>
      <c r="K344" s="10"/>
      <c r="L344" s="10"/>
    </row>
    <row r="345" spans="1:12" x14ac:dyDescent="0.25">
      <c r="A345" s="6"/>
      <c r="B345" s="6"/>
      <c r="C345" s="6"/>
      <c r="D345" s="6">
        <v>102</v>
      </c>
      <c r="E345" s="6">
        <v>511</v>
      </c>
      <c r="F345" s="9" t="s">
        <v>40</v>
      </c>
      <c r="G345" s="239"/>
      <c r="H345" s="239"/>
      <c r="I345" s="76" t="str">
        <f t="shared" si="25"/>
        <v/>
      </c>
      <c r="J345" s="6">
        <f t="shared" si="36"/>
        <v>0</v>
      </c>
      <c r="K345" s="10"/>
      <c r="L345" s="10"/>
    </row>
    <row r="346" spans="1:12" x14ac:dyDescent="0.25">
      <c r="A346" s="6"/>
      <c r="B346" s="6"/>
      <c r="C346" s="6"/>
      <c r="D346" s="6">
        <v>103</v>
      </c>
      <c r="E346" s="6">
        <v>512</v>
      </c>
      <c r="F346" s="9" t="s">
        <v>41</v>
      </c>
      <c r="G346" s="239"/>
      <c r="H346" s="239"/>
      <c r="I346" s="76" t="str">
        <f t="shared" si="25"/>
        <v/>
      </c>
      <c r="J346" s="6">
        <f t="shared" si="36"/>
        <v>0</v>
      </c>
      <c r="K346" s="10"/>
      <c r="L346" s="10"/>
    </row>
    <row r="347" spans="1:12" ht="15.75" thickBot="1" x14ac:dyDescent="0.3">
      <c r="A347" s="33"/>
      <c r="B347" s="33"/>
      <c r="C347" s="33"/>
      <c r="D347" s="33">
        <v>104</v>
      </c>
      <c r="E347" s="33">
        <v>513</v>
      </c>
      <c r="F347" s="34" t="s">
        <v>42</v>
      </c>
      <c r="G347" s="242"/>
      <c r="H347" s="242"/>
      <c r="I347" s="78" t="str">
        <f t="shared" si="25"/>
        <v/>
      </c>
      <c r="J347" s="33">
        <f t="shared" si="36"/>
        <v>0</v>
      </c>
      <c r="K347" s="10"/>
      <c r="L347" s="10"/>
    </row>
    <row r="348" spans="1:12" ht="27" x14ac:dyDescent="0.25">
      <c r="A348" s="149"/>
      <c r="B348" s="149"/>
      <c r="C348" s="149"/>
      <c r="D348" s="149"/>
      <c r="E348" s="149"/>
      <c r="F348" s="150" t="s">
        <v>99</v>
      </c>
      <c r="G348" s="245"/>
      <c r="H348" s="245"/>
      <c r="I348" s="115" t="str">
        <f t="shared" si="25"/>
        <v/>
      </c>
      <c r="J348" s="149"/>
      <c r="K348" s="10"/>
      <c r="L348" s="10"/>
    </row>
    <row r="349" spans="1:12" s="37" customFormat="1" x14ac:dyDescent="0.25">
      <c r="A349" s="28"/>
      <c r="B349" s="28"/>
      <c r="C349" s="28"/>
      <c r="D349" s="28"/>
      <c r="E349" s="35" t="s">
        <v>154</v>
      </c>
      <c r="F349" s="123" t="s">
        <v>21</v>
      </c>
      <c r="G349" s="239"/>
      <c r="H349" s="239"/>
      <c r="I349" s="76" t="str">
        <f t="shared" ref="I349:I361" si="37">IF(OR(ISBLANK(G349),G349=0),"",H349/G349)</f>
        <v/>
      </c>
      <c r="J349" s="6">
        <f t="shared" ref="J349:J361" si="38">H349-G349</f>
        <v>0</v>
      </c>
      <c r="K349" s="10"/>
      <c r="L349" s="10"/>
    </row>
    <row r="350" spans="1:12" s="37" customFormat="1" x14ac:dyDescent="0.25">
      <c r="A350" s="28"/>
      <c r="B350" s="28"/>
      <c r="C350" s="28"/>
      <c r="D350" s="28"/>
      <c r="E350" s="35" t="s">
        <v>161</v>
      </c>
      <c r="F350" s="123" t="s">
        <v>60</v>
      </c>
      <c r="G350" s="239"/>
      <c r="H350" s="239"/>
      <c r="I350" s="76" t="str">
        <f t="shared" si="37"/>
        <v/>
      </c>
      <c r="J350" s="6">
        <f t="shared" si="38"/>
        <v>0</v>
      </c>
      <c r="K350" s="10"/>
      <c r="L350" s="10"/>
    </row>
    <row r="351" spans="1:12" s="37" customFormat="1" x14ac:dyDescent="0.25">
      <c r="A351" s="28"/>
      <c r="B351" s="28"/>
      <c r="C351" s="28"/>
      <c r="D351" s="28"/>
      <c r="E351" s="35" t="s">
        <v>288</v>
      </c>
      <c r="F351" s="123" t="s">
        <v>296</v>
      </c>
      <c r="G351" s="239"/>
      <c r="H351" s="239"/>
      <c r="I351" s="76" t="str">
        <f t="shared" si="37"/>
        <v/>
      </c>
      <c r="J351" s="6">
        <f t="shared" si="38"/>
        <v>0</v>
      </c>
      <c r="K351" s="10"/>
      <c r="L351" s="10"/>
    </row>
    <row r="352" spans="1:12" s="37" customFormat="1" x14ac:dyDescent="0.25">
      <c r="A352" s="28"/>
      <c r="B352" s="28"/>
      <c r="C352" s="28"/>
      <c r="D352" s="28"/>
      <c r="E352" s="35" t="s">
        <v>159</v>
      </c>
      <c r="F352" s="123" t="s">
        <v>45</v>
      </c>
      <c r="G352" s="239"/>
      <c r="H352" s="239"/>
      <c r="I352" s="76" t="str">
        <f t="shared" si="37"/>
        <v/>
      </c>
      <c r="J352" s="6">
        <f t="shared" si="38"/>
        <v>0</v>
      </c>
      <c r="K352" s="10"/>
      <c r="L352" s="10"/>
    </row>
    <row r="353" spans="1:12" s="37" customFormat="1" x14ac:dyDescent="0.25">
      <c r="A353" s="28"/>
      <c r="B353" s="28"/>
      <c r="C353" s="28"/>
      <c r="D353" s="28"/>
      <c r="E353" s="35" t="s">
        <v>160</v>
      </c>
      <c r="F353" s="123" t="s">
        <v>46</v>
      </c>
      <c r="G353" s="239"/>
      <c r="H353" s="239"/>
      <c r="I353" s="76" t="str">
        <f t="shared" si="37"/>
        <v/>
      </c>
      <c r="J353" s="6">
        <f t="shared" si="38"/>
        <v>0</v>
      </c>
      <c r="K353" s="10"/>
      <c r="L353" s="10"/>
    </row>
    <row r="354" spans="1:12" s="37" customFormat="1" ht="27" x14ac:dyDescent="0.25">
      <c r="A354" s="28"/>
      <c r="B354" s="28"/>
      <c r="C354" s="28"/>
      <c r="D354" s="28"/>
      <c r="E354" s="35" t="s">
        <v>162</v>
      </c>
      <c r="F354" s="123" t="s">
        <v>61</v>
      </c>
      <c r="G354" s="239"/>
      <c r="H354" s="239"/>
      <c r="I354" s="76" t="str">
        <f t="shared" si="37"/>
        <v/>
      </c>
      <c r="J354" s="6">
        <f t="shared" si="38"/>
        <v>0</v>
      </c>
      <c r="K354" s="10"/>
      <c r="L354" s="10"/>
    </row>
    <row r="355" spans="1:12" s="37" customFormat="1" ht="27" x14ac:dyDescent="0.25">
      <c r="A355" s="28"/>
      <c r="B355" s="28"/>
      <c r="C355" s="28"/>
      <c r="D355" s="28"/>
      <c r="E355" s="35" t="s">
        <v>289</v>
      </c>
      <c r="F355" s="123" t="s">
        <v>297</v>
      </c>
      <c r="G355" s="239"/>
      <c r="H355" s="239"/>
      <c r="I355" s="76" t="str">
        <f t="shared" si="37"/>
        <v/>
      </c>
      <c r="J355" s="6">
        <f t="shared" si="38"/>
        <v>0</v>
      </c>
      <c r="K355" s="10"/>
      <c r="L355" s="10"/>
    </row>
    <row r="356" spans="1:12" s="37" customFormat="1" x14ac:dyDescent="0.25">
      <c r="A356" s="28"/>
      <c r="B356" s="28"/>
      <c r="C356" s="28"/>
      <c r="D356" s="28"/>
      <c r="E356" s="35" t="s">
        <v>290</v>
      </c>
      <c r="F356" s="123" t="s">
        <v>47</v>
      </c>
      <c r="G356" s="239"/>
      <c r="H356" s="239"/>
      <c r="I356" s="76" t="str">
        <f t="shared" si="37"/>
        <v/>
      </c>
      <c r="J356" s="6">
        <f t="shared" si="38"/>
        <v>0</v>
      </c>
      <c r="K356" s="10"/>
      <c r="L356" s="10"/>
    </row>
    <row r="357" spans="1:12" s="37" customFormat="1" x14ac:dyDescent="0.25">
      <c r="A357" s="28"/>
      <c r="B357" s="28"/>
      <c r="C357" s="28"/>
      <c r="D357" s="28"/>
      <c r="E357" s="35" t="s">
        <v>291</v>
      </c>
      <c r="F357" s="123" t="s">
        <v>298</v>
      </c>
      <c r="G357" s="239"/>
      <c r="H357" s="239"/>
      <c r="I357" s="76" t="str">
        <f t="shared" si="37"/>
        <v/>
      </c>
      <c r="J357" s="6">
        <f t="shared" si="38"/>
        <v>0</v>
      </c>
      <c r="K357" s="10"/>
      <c r="L357" s="10"/>
    </row>
    <row r="358" spans="1:12" s="37" customFormat="1" ht="27" x14ac:dyDescent="0.25">
      <c r="A358" s="28"/>
      <c r="B358" s="28"/>
      <c r="C358" s="28"/>
      <c r="D358" s="28"/>
      <c r="E358" s="35" t="s">
        <v>292</v>
      </c>
      <c r="F358" s="123" t="s">
        <v>299</v>
      </c>
      <c r="G358" s="239"/>
      <c r="H358" s="239"/>
      <c r="I358" s="76" t="str">
        <f t="shared" si="37"/>
        <v/>
      </c>
      <c r="J358" s="6">
        <f t="shared" si="38"/>
        <v>0</v>
      </c>
      <c r="K358" s="10"/>
      <c r="L358" s="10"/>
    </row>
    <row r="359" spans="1:12" s="37" customFormat="1" ht="27" x14ac:dyDescent="0.25">
      <c r="A359" s="28"/>
      <c r="B359" s="28"/>
      <c r="C359" s="28"/>
      <c r="D359" s="28"/>
      <c r="E359" s="35" t="s">
        <v>293</v>
      </c>
      <c r="F359" s="123" t="s">
        <v>62</v>
      </c>
      <c r="G359" s="239"/>
      <c r="H359" s="239"/>
      <c r="I359" s="76" t="str">
        <f t="shared" si="37"/>
        <v/>
      </c>
      <c r="J359" s="6">
        <f t="shared" si="38"/>
        <v>0</v>
      </c>
      <c r="K359" s="10"/>
      <c r="L359" s="10"/>
    </row>
    <row r="360" spans="1:12" s="37" customFormat="1" ht="27" x14ac:dyDescent="0.25">
      <c r="A360" s="28"/>
      <c r="B360" s="28"/>
      <c r="C360" s="28"/>
      <c r="D360" s="28"/>
      <c r="E360" s="35" t="s">
        <v>294</v>
      </c>
      <c r="F360" s="123" t="s">
        <v>300</v>
      </c>
      <c r="G360" s="239"/>
      <c r="H360" s="239"/>
      <c r="I360" s="76" t="str">
        <f t="shared" si="37"/>
        <v/>
      </c>
      <c r="J360" s="6">
        <f t="shared" si="38"/>
        <v>0</v>
      </c>
      <c r="K360" s="10"/>
      <c r="L360" s="10"/>
    </row>
    <row r="361" spans="1:12" s="37" customFormat="1" ht="27.75" thickBot="1" x14ac:dyDescent="0.3">
      <c r="A361" s="34"/>
      <c r="B361" s="34"/>
      <c r="C361" s="34"/>
      <c r="D361" s="34"/>
      <c r="E361" s="124" t="s">
        <v>295</v>
      </c>
      <c r="F361" s="125" t="s">
        <v>301</v>
      </c>
      <c r="G361" s="242"/>
      <c r="H361" s="242"/>
      <c r="I361" s="78" t="str">
        <f t="shared" si="37"/>
        <v/>
      </c>
      <c r="J361" s="33">
        <f t="shared" si="38"/>
        <v>0</v>
      </c>
      <c r="K361" s="10"/>
      <c r="L361" s="10"/>
    </row>
    <row r="362" spans="1:12" ht="15.75" thickBot="1" x14ac:dyDescent="0.3">
      <c r="A362" s="47"/>
      <c r="B362" s="48"/>
      <c r="C362" s="48"/>
      <c r="D362" s="48"/>
      <c r="E362" s="51"/>
      <c r="F362" s="49" t="s">
        <v>100</v>
      </c>
      <c r="G362" s="50">
        <f>SUM(G349:G361)</f>
        <v>0</v>
      </c>
      <c r="H362" s="50">
        <f>SUM(H349:H361)</f>
        <v>0</v>
      </c>
      <c r="I362" s="56" t="str">
        <f>IF(OR(ISBLANK(G362),G362=0),"",H362/G362)</f>
        <v/>
      </c>
      <c r="J362" s="56">
        <f>H362-G362</f>
        <v>0</v>
      </c>
      <c r="K362" s="10"/>
      <c r="L362" s="10"/>
    </row>
    <row r="363" spans="1:12" x14ac:dyDescent="0.25">
      <c r="A363" s="149"/>
      <c r="B363" s="149"/>
      <c r="C363" s="149"/>
      <c r="D363" s="149"/>
      <c r="E363" s="151"/>
      <c r="F363" s="150" t="s">
        <v>101</v>
      </c>
      <c r="G363" s="149"/>
      <c r="H363" s="149"/>
      <c r="I363" s="115"/>
      <c r="J363" s="149"/>
      <c r="K363" s="10"/>
      <c r="L363" s="10"/>
    </row>
    <row r="364" spans="1:12" s="37" customFormat="1" x14ac:dyDescent="0.25">
      <c r="A364" s="127"/>
      <c r="B364" s="127"/>
      <c r="C364" s="127"/>
      <c r="D364" s="127"/>
      <c r="E364" s="128" t="s">
        <v>154</v>
      </c>
      <c r="F364" s="129" t="s">
        <v>21</v>
      </c>
      <c r="G364" s="130">
        <f>G349</f>
        <v>0</v>
      </c>
      <c r="H364" s="130">
        <f>H349</f>
        <v>0</v>
      </c>
      <c r="I364" s="131" t="str">
        <f t="shared" si="25"/>
        <v/>
      </c>
      <c r="J364" s="130">
        <f t="shared" ref="J364:J376" si="39">H364-G364</f>
        <v>0</v>
      </c>
      <c r="K364" s="10"/>
      <c r="L364" s="10"/>
    </row>
    <row r="365" spans="1:12" s="37" customFormat="1" x14ac:dyDescent="0.25">
      <c r="A365" s="127"/>
      <c r="B365" s="127"/>
      <c r="C365" s="127"/>
      <c r="D365" s="127"/>
      <c r="E365" s="128" t="s">
        <v>161</v>
      </c>
      <c r="F365" s="129" t="s">
        <v>60</v>
      </c>
      <c r="G365" s="130">
        <f t="shared" ref="G365:H376" si="40">G350</f>
        <v>0</v>
      </c>
      <c r="H365" s="130">
        <f t="shared" si="40"/>
        <v>0</v>
      </c>
      <c r="I365" s="131" t="str">
        <f t="shared" si="25"/>
        <v/>
      </c>
      <c r="J365" s="130">
        <f t="shared" si="39"/>
        <v>0</v>
      </c>
      <c r="K365" s="10"/>
      <c r="L365" s="10"/>
    </row>
    <row r="366" spans="1:12" s="37" customFormat="1" x14ac:dyDescent="0.25">
      <c r="A366" s="127"/>
      <c r="B366" s="127"/>
      <c r="C366" s="127"/>
      <c r="D366" s="127"/>
      <c r="E366" s="128" t="s">
        <v>288</v>
      </c>
      <c r="F366" s="129" t="s">
        <v>296</v>
      </c>
      <c r="G366" s="130">
        <f t="shared" si="40"/>
        <v>0</v>
      </c>
      <c r="H366" s="130">
        <f t="shared" si="40"/>
        <v>0</v>
      </c>
      <c r="I366" s="131" t="str">
        <f t="shared" si="25"/>
        <v/>
      </c>
      <c r="J366" s="130">
        <f t="shared" si="39"/>
        <v>0</v>
      </c>
      <c r="K366" s="10"/>
      <c r="L366" s="10"/>
    </row>
    <row r="367" spans="1:12" s="37" customFormat="1" x14ac:dyDescent="0.25">
      <c r="A367" s="127"/>
      <c r="B367" s="127"/>
      <c r="C367" s="127"/>
      <c r="D367" s="127"/>
      <c r="E367" s="128" t="s">
        <v>159</v>
      </c>
      <c r="F367" s="129" t="s">
        <v>45</v>
      </c>
      <c r="G367" s="130">
        <f t="shared" si="40"/>
        <v>0</v>
      </c>
      <c r="H367" s="130">
        <f t="shared" si="40"/>
        <v>0</v>
      </c>
      <c r="I367" s="131" t="str">
        <f t="shared" si="25"/>
        <v/>
      </c>
      <c r="J367" s="130">
        <f t="shared" si="39"/>
        <v>0</v>
      </c>
      <c r="K367" s="10"/>
      <c r="L367" s="10"/>
    </row>
    <row r="368" spans="1:12" s="37" customFormat="1" x14ac:dyDescent="0.25">
      <c r="A368" s="127"/>
      <c r="B368" s="127"/>
      <c r="C368" s="127"/>
      <c r="D368" s="127"/>
      <c r="E368" s="128" t="s">
        <v>160</v>
      </c>
      <c r="F368" s="129" t="s">
        <v>46</v>
      </c>
      <c r="G368" s="130">
        <f t="shared" si="40"/>
        <v>0</v>
      </c>
      <c r="H368" s="130">
        <f t="shared" si="40"/>
        <v>0</v>
      </c>
      <c r="I368" s="131" t="str">
        <f t="shared" si="25"/>
        <v/>
      </c>
      <c r="J368" s="130">
        <f t="shared" si="39"/>
        <v>0</v>
      </c>
      <c r="K368" s="10"/>
      <c r="L368" s="10"/>
    </row>
    <row r="369" spans="1:12" s="37" customFormat="1" ht="27" x14ac:dyDescent="0.25">
      <c r="A369" s="127"/>
      <c r="B369" s="127"/>
      <c r="C369" s="127"/>
      <c r="D369" s="127"/>
      <c r="E369" s="128" t="s">
        <v>162</v>
      </c>
      <c r="F369" s="129" t="s">
        <v>61</v>
      </c>
      <c r="G369" s="130">
        <f t="shared" si="40"/>
        <v>0</v>
      </c>
      <c r="H369" s="130">
        <f t="shared" si="40"/>
        <v>0</v>
      </c>
      <c r="I369" s="131" t="str">
        <f t="shared" si="25"/>
        <v/>
      </c>
      <c r="J369" s="130">
        <f t="shared" si="39"/>
        <v>0</v>
      </c>
      <c r="K369" s="10"/>
      <c r="L369" s="10"/>
    </row>
    <row r="370" spans="1:12" s="37" customFormat="1" ht="27" x14ac:dyDescent="0.25">
      <c r="A370" s="127"/>
      <c r="B370" s="127"/>
      <c r="C370" s="127"/>
      <c r="D370" s="127"/>
      <c r="E370" s="128" t="s">
        <v>289</v>
      </c>
      <c r="F370" s="129" t="s">
        <v>297</v>
      </c>
      <c r="G370" s="130">
        <f t="shared" si="40"/>
        <v>0</v>
      </c>
      <c r="H370" s="130">
        <f t="shared" si="40"/>
        <v>0</v>
      </c>
      <c r="I370" s="131" t="str">
        <f t="shared" si="25"/>
        <v/>
      </c>
      <c r="J370" s="130">
        <f t="shared" si="39"/>
        <v>0</v>
      </c>
      <c r="K370" s="10"/>
      <c r="L370" s="10"/>
    </row>
    <row r="371" spans="1:12" s="37" customFormat="1" x14ac:dyDescent="0.25">
      <c r="A371" s="127"/>
      <c r="B371" s="127"/>
      <c r="C371" s="127"/>
      <c r="D371" s="127"/>
      <c r="E371" s="128" t="s">
        <v>290</v>
      </c>
      <c r="F371" s="129" t="s">
        <v>47</v>
      </c>
      <c r="G371" s="130">
        <f t="shared" si="40"/>
        <v>0</v>
      </c>
      <c r="H371" s="130">
        <f t="shared" si="40"/>
        <v>0</v>
      </c>
      <c r="I371" s="131" t="str">
        <f t="shared" si="25"/>
        <v/>
      </c>
      <c r="J371" s="130">
        <f t="shared" si="39"/>
        <v>0</v>
      </c>
      <c r="K371" s="10"/>
      <c r="L371" s="10"/>
    </row>
    <row r="372" spans="1:12" s="37" customFormat="1" x14ac:dyDescent="0.25">
      <c r="A372" s="127"/>
      <c r="B372" s="127"/>
      <c r="C372" s="127"/>
      <c r="D372" s="127"/>
      <c r="E372" s="128" t="s">
        <v>291</v>
      </c>
      <c r="F372" s="129" t="s">
        <v>298</v>
      </c>
      <c r="G372" s="130">
        <f t="shared" si="40"/>
        <v>0</v>
      </c>
      <c r="H372" s="130">
        <f t="shared" si="40"/>
        <v>0</v>
      </c>
      <c r="I372" s="131" t="str">
        <f t="shared" si="25"/>
        <v/>
      </c>
      <c r="J372" s="130">
        <f t="shared" si="39"/>
        <v>0</v>
      </c>
      <c r="K372" s="10"/>
      <c r="L372" s="10"/>
    </row>
    <row r="373" spans="1:12" s="37" customFormat="1" ht="27" x14ac:dyDescent="0.25">
      <c r="A373" s="127"/>
      <c r="B373" s="127"/>
      <c r="C373" s="127"/>
      <c r="D373" s="127"/>
      <c r="E373" s="128" t="s">
        <v>292</v>
      </c>
      <c r="F373" s="129" t="s">
        <v>299</v>
      </c>
      <c r="G373" s="130">
        <f t="shared" si="40"/>
        <v>0</v>
      </c>
      <c r="H373" s="130">
        <f t="shared" si="40"/>
        <v>0</v>
      </c>
      <c r="I373" s="131" t="str">
        <f t="shared" si="25"/>
        <v/>
      </c>
      <c r="J373" s="130">
        <f t="shared" si="39"/>
        <v>0</v>
      </c>
      <c r="K373" s="10"/>
      <c r="L373" s="10"/>
    </row>
    <row r="374" spans="1:12" s="37" customFormat="1" ht="27" x14ac:dyDescent="0.25">
      <c r="A374" s="127"/>
      <c r="B374" s="127"/>
      <c r="C374" s="127"/>
      <c r="D374" s="127"/>
      <c r="E374" s="128" t="s">
        <v>293</v>
      </c>
      <c r="F374" s="129" t="s">
        <v>62</v>
      </c>
      <c r="G374" s="130">
        <f t="shared" si="40"/>
        <v>0</v>
      </c>
      <c r="H374" s="130">
        <f t="shared" si="40"/>
        <v>0</v>
      </c>
      <c r="I374" s="131" t="str">
        <f t="shared" si="25"/>
        <v/>
      </c>
      <c r="J374" s="130">
        <f t="shared" si="39"/>
        <v>0</v>
      </c>
      <c r="K374" s="10"/>
      <c r="L374" s="10"/>
    </row>
    <row r="375" spans="1:12" s="37" customFormat="1" ht="27" x14ac:dyDescent="0.25">
      <c r="A375" s="127"/>
      <c r="B375" s="127"/>
      <c r="C375" s="127"/>
      <c r="D375" s="127"/>
      <c r="E375" s="128" t="s">
        <v>294</v>
      </c>
      <c r="F375" s="129" t="s">
        <v>300</v>
      </c>
      <c r="G375" s="130">
        <f t="shared" si="40"/>
        <v>0</v>
      </c>
      <c r="H375" s="130">
        <f t="shared" si="40"/>
        <v>0</v>
      </c>
      <c r="I375" s="131" t="str">
        <f t="shared" si="25"/>
        <v/>
      </c>
      <c r="J375" s="130">
        <f t="shared" si="39"/>
        <v>0</v>
      </c>
      <c r="K375" s="10"/>
      <c r="L375" s="10"/>
    </row>
    <row r="376" spans="1:12" s="37" customFormat="1" ht="27.75" thickBot="1" x14ac:dyDescent="0.3">
      <c r="A376" s="132"/>
      <c r="B376" s="132"/>
      <c r="C376" s="132"/>
      <c r="D376" s="132"/>
      <c r="E376" s="133" t="s">
        <v>295</v>
      </c>
      <c r="F376" s="134" t="s">
        <v>301</v>
      </c>
      <c r="G376" s="130">
        <f t="shared" si="40"/>
        <v>0</v>
      </c>
      <c r="H376" s="130">
        <f t="shared" si="40"/>
        <v>0</v>
      </c>
      <c r="I376" s="136" t="str">
        <f t="shared" si="25"/>
        <v/>
      </c>
      <c r="J376" s="135">
        <f t="shared" si="39"/>
        <v>0</v>
      </c>
      <c r="K376" s="10"/>
      <c r="L376" s="10"/>
    </row>
    <row r="377" spans="1:12" ht="15.75" thickBot="1" x14ac:dyDescent="0.3">
      <c r="A377" s="68"/>
      <c r="B377" s="69"/>
      <c r="C377" s="69"/>
      <c r="D377" s="69"/>
      <c r="E377" s="69"/>
      <c r="F377" s="70" t="s">
        <v>102</v>
      </c>
      <c r="G377" s="71">
        <f>SUM(G364:G376)</f>
        <v>0</v>
      </c>
      <c r="H377" s="71">
        <f>SUM(H364:H376)</f>
        <v>0</v>
      </c>
      <c r="I377" s="85" t="str">
        <f t="shared" si="25"/>
        <v/>
      </c>
      <c r="J377" s="81">
        <f>H377-G377</f>
        <v>0</v>
      </c>
      <c r="K377" s="10"/>
      <c r="L377" s="10"/>
    </row>
    <row r="378" spans="1:12" x14ac:dyDescent="0.25">
      <c r="A378" s="20"/>
      <c r="B378" s="15" t="s">
        <v>103</v>
      </c>
      <c r="C378" s="20"/>
      <c r="D378" s="20"/>
      <c r="E378" s="20"/>
      <c r="F378" s="16" t="s">
        <v>104</v>
      </c>
      <c r="G378" s="20"/>
      <c r="H378" s="20"/>
      <c r="I378" s="80" t="str">
        <f t="shared" si="25"/>
        <v/>
      </c>
      <c r="J378" s="20"/>
      <c r="K378" s="10"/>
      <c r="L378" s="10"/>
    </row>
    <row r="379" spans="1:12" x14ac:dyDescent="0.25">
      <c r="A379" s="6"/>
      <c r="B379" s="6"/>
      <c r="C379" s="7">
        <v>810</v>
      </c>
      <c r="D379" s="7"/>
      <c r="E379" s="7"/>
      <c r="F379" s="8" t="s">
        <v>105</v>
      </c>
      <c r="G379" s="6"/>
      <c r="H379" s="6"/>
      <c r="I379" s="6"/>
      <c r="J379" s="6"/>
      <c r="K379" s="10"/>
      <c r="L379" s="10"/>
    </row>
    <row r="380" spans="1:12" x14ac:dyDescent="0.25">
      <c r="A380" s="6"/>
      <c r="B380" s="6"/>
      <c r="C380" s="6"/>
      <c r="D380" s="6">
        <v>105</v>
      </c>
      <c r="E380" s="6">
        <v>411</v>
      </c>
      <c r="F380" s="9" t="s">
        <v>10</v>
      </c>
      <c r="G380" s="239"/>
      <c r="H380" s="239"/>
      <c r="I380" s="76" t="str">
        <f t="shared" si="25"/>
        <v/>
      </c>
      <c r="J380" s="6">
        <f t="shared" ref="J380:J398" si="41">H380-G380</f>
        <v>0</v>
      </c>
      <c r="K380" s="10"/>
      <c r="L380" s="10"/>
    </row>
    <row r="381" spans="1:12" ht="15.75" customHeight="1" x14ac:dyDescent="0.25">
      <c r="A381" s="6"/>
      <c r="B381" s="6"/>
      <c r="C381" s="6"/>
      <c r="D381" s="6">
        <v>106</v>
      </c>
      <c r="E381" s="6">
        <v>412</v>
      </c>
      <c r="F381" s="9" t="s">
        <v>11</v>
      </c>
      <c r="G381" s="239"/>
      <c r="H381" s="239"/>
      <c r="I381" s="76" t="str">
        <f t="shared" si="25"/>
        <v/>
      </c>
      <c r="J381" s="6">
        <f t="shared" si="41"/>
        <v>0</v>
      </c>
      <c r="K381" s="10"/>
      <c r="L381" s="10"/>
    </row>
    <row r="382" spans="1:12" x14ac:dyDescent="0.25">
      <c r="A382" s="6"/>
      <c r="B382" s="6"/>
      <c r="C382" s="6"/>
      <c r="D382" s="6">
        <v>107</v>
      </c>
      <c r="E382" s="6">
        <v>413</v>
      </c>
      <c r="F382" s="9" t="s">
        <v>12</v>
      </c>
      <c r="G382" s="239"/>
      <c r="H382" s="239"/>
      <c r="I382" s="76" t="str">
        <f t="shared" si="25"/>
        <v/>
      </c>
      <c r="J382" s="6">
        <f t="shared" si="41"/>
        <v>0</v>
      </c>
      <c r="K382" s="10"/>
      <c r="L382" s="10"/>
    </row>
    <row r="383" spans="1:12" x14ac:dyDescent="0.25">
      <c r="A383" s="6"/>
      <c r="B383" s="6"/>
      <c r="C383" s="6"/>
      <c r="D383" s="6">
        <v>108</v>
      </c>
      <c r="E383" s="6">
        <v>414</v>
      </c>
      <c r="F383" s="9" t="s">
        <v>13</v>
      </c>
      <c r="G383" s="239"/>
      <c r="H383" s="239"/>
      <c r="I383" s="76" t="str">
        <f t="shared" si="25"/>
        <v/>
      </c>
      <c r="J383" s="6">
        <f t="shared" si="41"/>
        <v>0</v>
      </c>
      <c r="K383" s="10"/>
      <c r="L383" s="10"/>
    </row>
    <row r="384" spans="1:12" x14ac:dyDescent="0.25">
      <c r="A384" s="6"/>
      <c r="B384" s="6"/>
      <c r="C384" s="6"/>
      <c r="D384" s="6">
        <v>109</v>
      </c>
      <c r="E384" s="6">
        <v>415</v>
      </c>
      <c r="F384" s="9" t="s">
        <v>14</v>
      </c>
      <c r="G384" s="239"/>
      <c r="H384" s="239"/>
      <c r="I384" s="76" t="str">
        <f t="shared" si="25"/>
        <v/>
      </c>
      <c r="J384" s="6">
        <f t="shared" si="41"/>
        <v>0</v>
      </c>
      <c r="K384" s="10"/>
      <c r="L384" s="10"/>
    </row>
    <row r="385" spans="1:12" ht="27" x14ac:dyDescent="0.25">
      <c r="A385" s="6"/>
      <c r="B385" s="6"/>
      <c r="C385" s="6"/>
      <c r="D385" s="6">
        <v>110</v>
      </c>
      <c r="E385" s="6">
        <v>416</v>
      </c>
      <c r="F385" s="9" t="s">
        <v>15</v>
      </c>
      <c r="G385" s="239"/>
      <c r="H385" s="239"/>
      <c r="I385" s="76" t="str">
        <f t="shared" si="25"/>
        <v/>
      </c>
      <c r="J385" s="6">
        <f t="shared" si="41"/>
        <v>0</v>
      </c>
      <c r="K385" s="10"/>
      <c r="L385" s="10"/>
    </row>
    <row r="386" spans="1:12" x14ac:dyDescent="0.25">
      <c r="A386" s="6"/>
      <c r="B386" s="6"/>
      <c r="C386" s="6"/>
      <c r="D386" s="6">
        <v>111</v>
      </c>
      <c r="E386" s="6">
        <v>421</v>
      </c>
      <c r="F386" s="9" t="s">
        <v>32</v>
      </c>
      <c r="G386" s="239"/>
      <c r="H386" s="239"/>
      <c r="I386" s="76" t="str">
        <f t="shared" si="25"/>
        <v/>
      </c>
      <c r="J386" s="6">
        <f t="shared" si="41"/>
        <v>0</v>
      </c>
      <c r="K386" s="10"/>
      <c r="L386" s="10"/>
    </row>
    <row r="387" spans="1:12" x14ac:dyDescent="0.25">
      <c r="A387" s="6"/>
      <c r="B387" s="6"/>
      <c r="C387" s="6"/>
      <c r="D387" s="6">
        <v>112</v>
      </c>
      <c r="E387" s="6">
        <v>422</v>
      </c>
      <c r="F387" s="9" t="s">
        <v>33</v>
      </c>
      <c r="G387" s="239"/>
      <c r="H387" s="239"/>
      <c r="I387" s="76" t="str">
        <f t="shared" ref="I387:I531" si="42">IF(OR(ISBLANK(G387),G387=0),"",H387/G387)</f>
        <v/>
      </c>
      <c r="J387" s="6">
        <f t="shared" si="41"/>
        <v>0</v>
      </c>
      <c r="K387" s="10"/>
      <c r="L387" s="10"/>
    </row>
    <row r="388" spans="1:12" x14ac:dyDescent="0.25">
      <c r="A388" s="6"/>
      <c r="B388" s="6"/>
      <c r="C388" s="6"/>
      <c r="D388" s="6">
        <v>113</v>
      </c>
      <c r="E388" s="6">
        <v>423</v>
      </c>
      <c r="F388" s="9" t="s">
        <v>34</v>
      </c>
      <c r="G388" s="239"/>
      <c r="H388" s="239"/>
      <c r="I388" s="76" t="str">
        <f t="shared" si="42"/>
        <v/>
      </c>
      <c r="J388" s="6">
        <f t="shared" si="41"/>
        <v>0</v>
      </c>
      <c r="K388" s="10"/>
      <c r="L388" s="10"/>
    </row>
    <row r="389" spans="1:12" x14ac:dyDescent="0.25">
      <c r="A389" s="6"/>
      <c r="B389" s="6"/>
      <c r="C389" s="6"/>
      <c r="D389" s="6">
        <v>114</v>
      </c>
      <c r="E389" s="6">
        <v>424</v>
      </c>
      <c r="F389" s="9" t="s">
        <v>69</v>
      </c>
      <c r="G389" s="239"/>
      <c r="H389" s="239"/>
      <c r="I389" s="76" t="str">
        <f t="shared" si="42"/>
        <v/>
      </c>
      <c r="J389" s="6">
        <f t="shared" si="41"/>
        <v>0</v>
      </c>
      <c r="K389" s="10"/>
      <c r="L389" s="10"/>
    </row>
    <row r="390" spans="1:12" ht="27" x14ac:dyDescent="0.25">
      <c r="A390" s="6"/>
      <c r="B390" s="6"/>
      <c r="C390" s="6"/>
      <c r="D390" s="6">
        <v>115</v>
      </c>
      <c r="E390" s="6">
        <v>425</v>
      </c>
      <c r="F390" s="9" t="s">
        <v>70</v>
      </c>
      <c r="G390" s="239"/>
      <c r="H390" s="239"/>
      <c r="I390" s="76" t="str">
        <f t="shared" si="42"/>
        <v/>
      </c>
      <c r="J390" s="6">
        <f t="shared" si="41"/>
        <v>0</v>
      </c>
      <c r="K390" s="10"/>
      <c r="L390" s="10"/>
    </row>
    <row r="391" spans="1:12" x14ac:dyDescent="0.25">
      <c r="A391" s="6"/>
      <c r="B391" s="6"/>
      <c r="C391" s="6"/>
      <c r="D391" s="6">
        <v>116</v>
      </c>
      <c r="E391" s="6">
        <v>426</v>
      </c>
      <c r="F391" s="9" t="s">
        <v>28</v>
      </c>
      <c r="G391" s="239"/>
      <c r="H391" s="239"/>
      <c r="I391" s="76" t="str">
        <f t="shared" si="42"/>
        <v/>
      </c>
      <c r="J391" s="6">
        <f t="shared" si="41"/>
        <v>0</v>
      </c>
      <c r="K391" s="10"/>
      <c r="L391" s="10"/>
    </row>
    <row r="392" spans="1:12" x14ac:dyDescent="0.25">
      <c r="A392" s="6"/>
      <c r="B392" s="6"/>
      <c r="C392" s="6"/>
      <c r="D392" s="6">
        <v>117</v>
      </c>
      <c r="E392" s="6">
        <v>465</v>
      </c>
      <c r="F392" s="9" t="s">
        <v>98</v>
      </c>
      <c r="G392" s="239"/>
      <c r="H392" s="239"/>
      <c r="I392" s="76" t="str">
        <f t="shared" si="42"/>
        <v/>
      </c>
      <c r="J392" s="6">
        <f t="shared" si="41"/>
        <v>0</v>
      </c>
      <c r="K392" s="10"/>
      <c r="L392" s="10"/>
    </row>
    <row r="393" spans="1:12" x14ac:dyDescent="0.25">
      <c r="A393" s="6"/>
      <c r="B393" s="6"/>
      <c r="C393" s="6"/>
      <c r="D393" s="6">
        <v>118</v>
      </c>
      <c r="E393" s="6">
        <v>481</v>
      </c>
      <c r="F393" s="9" t="s">
        <v>106</v>
      </c>
      <c r="G393" s="239"/>
      <c r="H393" s="239"/>
      <c r="I393" s="76" t="str">
        <f t="shared" si="42"/>
        <v/>
      </c>
      <c r="J393" s="6">
        <f t="shared" si="41"/>
        <v>0</v>
      </c>
      <c r="K393" s="10"/>
      <c r="L393" s="10"/>
    </row>
    <row r="394" spans="1:12" x14ac:dyDescent="0.25">
      <c r="A394" s="6"/>
      <c r="B394" s="6"/>
      <c r="C394" s="6"/>
      <c r="D394" s="6">
        <v>119</v>
      </c>
      <c r="E394" s="6">
        <v>482</v>
      </c>
      <c r="F394" s="9" t="s">
        <v>29</v>
      </c>
      <c r="G394" s="239"/>
      <c r="H394" s="239"/>
      <c r="I394" s="76" t="str">
        <f t="shared" si="42"/>
        <v/>
      </c>
      <c r="J394" s="6">
        <f t="shared" si="41"/>
        <v>0</v>
      </c>
      <c r="K394" s="10"/>
      <c r="L394" s="10"/>
    </row>
    <row r="395" spans="1:12" ht="27" x14ac:dyDescent="0.25">
      <c r="A395" s="6"/>
      <c r="B395" s="6"/>
      <c r="C395" s="6"/>
      <c r="D395" s="6">
        <v>120</v>
      </c>
      <c r="E395" s="6">
        <v>483</v>
      </c>
      <c r="F395" s="9" t="s">
        <v>72</v>
      </c>
      <c r="G395" s="239"/>
      <c r="H395" s="239"/>
      <c r="I395" s="76" t="str">
        <f t="shared" si="42"/>
        <v/>
      </c>
      <c r="J395" s="6">
        <f t="shared" si="41"/>
        <v>0</v>
      </c>
      <c r="K395" s="10"/>
      <c r="L395" s="10"/>
    </row>
    <row r="396" spans="1:12" x14ac:dyDescent="0.25">
      <c r="A396" s="6"/>
      <c r="B396" s="6"/>
      <c r="C396" s="6"/>
      <c r="D396" s="6">
        <v>121</v>
      </c>
      <c r="E396" s="6">
        <v>511</v>
      </c>
      <c r="F396" s="9" t="s">
        <v>40</v>
      </c>
      <c r="G396" s="239"/>
      <c r="H396" s="239"/>
      <c r="I396" s="76" t="str">
        <f t="shared" si="42"/>
        <v/>
      </c>
      <c r="J396" s="6">
        <f t="shared" si="41"/>
        <v>0</v>
      </c>
      <c r="K396" s="10"/>
      <c r="L396" s="10"/>
    </row>
    <row r="397" spans="1:12" x14ac:dyDescent="0.25">
      <c r="A397" s="6"/>
      <c r="B397" s="6"/>
      <c r="C397" s="6"/>
      <c r="D397" s="6">
        <v>122</v>
      </c>
      <c r="E397" s="6">
        <v>512</v>
      </c>
      <c r="F397" s="9" t="s">
        <v>41</v>
      </c>
      <c r="G397" s="239"/>
      <c r="H397" s="239"/>
      <c r="I397" s="76" t="str">
        <f t="shared" si="42"/>
        <v/>
      </c>
      <c r="J397" s="6">
        <f t="shared" si="41"/>
        <v>0</v>
      </c>
      <c r="K397" s="10"/>
      <c r="L397" s="10"/>
    </row>
    <row r="398" spans="1:12" ht="15.75" thickBot="1" x14ac:dyDescent="0.3">
      <c r="A398" s="33"/>
      <c r="B398" s="33"/>
      <c r="C398" s="33"/>
      <c r="D398" s="33">
        <v>123</v>
      </c>
      <c r="E398" s="33">
        <v>513</v>
      </c>
      <c r="F398" s="34" t="s">
        <v>42</v>
      </c>
      <c r="G398" s="242"/>
      <c r="H398" s="242"/>
      <c r="I398" s="78" t="str">
        <f t="shared" si="42"/>
        <v/>
      </c>
      <c r="J398" s="33">
        <f t="shared" si="41"/>
        <v>0</v>
      </c>
      <c r="K398" s="10"/>
      <c r="L398" s="10"/>
    </row>
    <row r="399" spans="1:12" ht="27" x14ac:dyDescent="0.25">
      <c r="A399" s="149"/>
      <c r="B399" s="149"/>
      <c r="C399" s="149"/>
      <c r="D399" s="149"/>
      <c r="E399" s="149"/>
      <c r="F399" s="150" t="s">
        <v>107</v>
      </c>
      <c r="G399" s="245"/>
      <c r="H399" s="245"/>
      <c r="I399" s="115" t="str">
        <f t="shared" si="42"/>
        <v/>
      </c>
      <c r="J399" s="149"/>
      <c r="K399" s="10"/>
      <c r="L399" s="10"/>
    </row>
    <row r="400" spans="1:12" s="37" customFormat="1" x14ac:dyDescent="0.25">
      <c r="A400" s="28"/>
      <c r="B400" s="28"/>
      <c r="C400" s="28"/>
      <c r="D400" s="28"/>
      <c r="E400" s="35" t="s">
        <v>154</v>
      </c>
      <c r="F400" s="123" t="s">
        <v>21</v>
      </c>
      <c r="G400" s="239"/>
      <c r="H400" s="239"/>
      <c r="I400" s="76" t="str">
        <f t="shared" si="42"/>
        <v/>
      </c>
      <c r="J400" s="6">
        <f t="shared" ref="J400:J412" si="43">H400-G400</f>
        <v>0</v>
      </c>
      <c r="K400" s="10"/>
      <c r="L400" s="10"/>
    </row>
    <row r="401" spans="1:12" s="37" customFormat="1" x14ac:dyDescent="0.25">
      <c r="A401" s="28"/>
      <c r="B401" s="28"/>
      <c r="C401" s="28"/>
      <c r="D401" s="28"/>
      <c r="E401" s="35" t="s">
        <v>161</v>
      </c>
      <c r="F401" s="123" t="s">
        <v>60</v>
      </c>
      <c r="G401" s="239"/>
      <c r="H401" s="239"/>
      <c r="I401" s="76" t="str">
        <f t="shared" si="42"/>
        <v/>
      </c>
      <c r="J401" s="6">
        <f t="shared" si="43"/>
        <v>0</v>
      </c>
      <c r="K401" s="10"/>
      <c r="L401" s="10"/>
    </row>
    <row r="402" spans="1:12" s="37" customFormat="1" x14ac:dyDescent="0.25">
      <c r="A402" s="28"/>
      <c r="B402" s="28"/>
      <c r="C402" s="28"/>
      <c r="D402" s="28"/>
      <c r="E402" s="35" t="s">
        <v>288</v>
      </c>
      <c r="F402" s="123" t="s">
        <v>296</v>
      </c>
      <c r="G402" s="239"/>
      <c r="H402" s="239"/>
      <c r="I402" s="76" t="str">
        <f t="shared" si="42"/>
        <v/>
      </c>
      <c r="J402" s="6">
        <f t="shared" si="43"/>
        <v>0</v>
      </c>
      <c r="K402" s="10"/>
      <c r="L402" s="10"/>
    </row>
    <row r="403" spans="1:12" s="37" customFormat="1" x14ac:dyDescent="0.25">
      <c r="A403" s="28"/>
      <c r="B403" s="28"/>
      <c r="C403" s="28"/>
      <c r="D403" s="28"/>
      <c r="E403" s="35" t="s">
        <v>159</v>
      </c>
      <c r="F403" s="123" t="s">
        <v>45</v>
      </c>
      <c r="G403" s="239"/>
      <c r="H403" s="239"/>
      <c r="I403" s="76" t="str">
        <f t="shared" si="42"/>
        <v/>
      </c>
      <c r="J403" s="6">
        <f t="shared" si="43"/>
        <v>0</v>
      </c>
      <c r="K403" s="10"/>
      <c r="L403" s="10"/>
    </row>
    <row r="404" spans="1:12" s="37" customFormat="1" x14ac:dyDescent="0.25">
      <c r="A404" s="28"/>
      <c r="B404" s="28"/>
      <c r="C404" s="28"/>
      <c r="D404" s="28"/>
      <c r="E404" s="35" t="s">
        <v>160</v>
      </c>
      <c r="F404" s="123" t="s">
        <v>46</v>
      </c>
      <c r="G404" s="239"/>
      <c r="H404" s="239"/>
      <c r="I404" s="76" t="str">
        <f t="shared" si="42"/>
        <v/>
      </c>
      <c r="J404" s="6">
        <f t="shared" si="43"/>
        <v>0</v>
      </c>
      <c r="K404" s="10"/>
      <c r="L404" s="10"/>
    </row>
    <row r="405" spans="1:12" s="37" customFormat="1" ht="27" x14ac:dyDescent="0.25">
      <c r="A405" s="28"/>
      <c r="B405" s="28"/>
      <c r="C405" s="28"/>
      <c r="D405" s="28"/>
      <c r="E405" s="35" t="s">
        <v>162</v>
      </c>
      <c r="F405" s="123" t="s">
        <v>61</v>
      </c>
      <c r="G405" s="239"/>
      <c r="H405" s="239"/>
      <c r="I405" s="76" t="str">
        <f t="shared" si="42"/>
        <v/>
      </c>
      <c r="J405" s="6">
        <f t="shared" si="43"/>
        <v>0</v>
      </c>
      <c r="K405" s="10"/>
      <c r="L405" s="10"/>
    </row>
    <row r="406" spans="1:12" s="37" customFormat="1" ht="27" x14ac:dyDescent="0.25">
      <c r="A406" s="28"/>
      <c r="B406" s="28"/>
      <c r="C406" s="28"/>
      <c r="D406" s="28"/>
      <c r="E406" s="35" t="s">
        <v>289</v>
      </c>
      <c r="F406" s="123" t="s">
        <v>297</v>
      </c>
      <c r="G406" s="239"/>
      <c r="H406" s="239"/>
      <c r="I406" s="76" t="str">
        <f t="shared" si="42"/>
        <v/>
      </c>
      <c r="J406" s="6">
        <f t="shared" si="43"/>
        <v>0</v>
      </c>
      <c r="K406" s="10"/>
      <c r="L406" s="10"/>
    </row>
    <row r="407" spans="1:12" s="37" customFormat="1" x14ac:dyDescent="0.25">
      <c r="A407" s="28"/>
      <c r="B407" s="28"/>
      <c r="C407" s="28"/>
      <c r="D407" s="28"/>
      <c r="E407" s="35" t="s">
        <v>290</v>
      </c>
      <c r="F407" s="123" t="s">
        <v>47</v>
      </c>
      <c r="G407" s="239"/>
      <c r="H407" s="239"/>
      <c r="I407" s="76" t="str">
        <f t="shared" si="42"/>
        <v/>
      </c>
      <c r="J407" s="6">
        <f t="shared" si="43"/>
        <v>0</v>
      </c>
      <c r="K407" s="10"/>
      <c r="L407" s="10"/>
    </row>
    <row r="408" spans="1:12" s="37" customFormat="1" x14ac:dyDescent="0.25">
      <c r="A408" s="28"/>
      <c r="B408" s="28"/>
      <c r="C408" s="28"/>
      <c r="D408" s="28"/>
      <c r="E408" s="35" t="s">
        <v>291</v>
      </c>
      <c r="F408" s="123" t="s">
        <v>298</v>
      </c>
      <c r="G408" s="239"/>
      <c r="H408" s="239"/>
      <c r="I408" s="76" t="str">
        <f t="shared" si="42"/>
        <v/>
      </c>
      <c r="J408" s="6">
        <f t="shared" si="43"/>
        <v>0</v>
      </c>
      <c r="K408" s="10"/>
      <c r="L408" s="10"/>
    </row>
    <row r="409" spans="1:12" s="37" customFormat="1" ht="27" x14ac:dyDescent="0.25">
      <c r="A409" s="28"/>
      <c r="B409" s="28"/>
      <c r="C409" s="28"/>
      <c r="D409" s="28"/>
      <c r="E409" s="35" t="s">
        <v>292</v>
      </c>
      <c r="F409" s="123" t="s">
        <v>299</v>
      </c>
      <c r="G409" s="239"/>
      <c r="H409" s="239"/>
      <c r="I409" s="76" t="str">
        <f t="shared" si="42"/>
        <v/>
      </c>
      <c r="J409" s="6">
        <f t="shared" si="43"/>
        <v>0</v>
      </c>
      <c r="K409" s="10"/>
      <c r="L409" s="10"/>
    </row>
    <row r="410" spans="1:12" s="37" customFormat="1" ht="27" x14ac:dyDescent="0.25">
      <c r="A410" s="28"/>
      <c r="B410" s="28"/>
      <c r="C410" s="28"/>
      <c r="D410" s="28"/>
      <c r="E410" s="35" t="s">
        <v>293</v>
      </c>
      <c r="F410" s="123" t="s">
        <v>62</v>
      </c>
      <c r="G410" s="239"/>
      <c r="H410" s="239"/>
      <c r="I410" s="76" t="str">
        <f t="shared" si="42"/>
        <v/>
      </c>
      <c r="J410" s="6">
        <f t="shared" si="43"/>
        <v>0</v>
      </c>
      <c r="K410" s="10"/>
      <c r="L410" s="10"/>
    </row>
    <row r="411" spans="1:12" s="37" customFormat="1" ht="27" x14ac:dyDescent="0.25">
      <c r="A411" s="28"/>
      <c r="B411" s="28"/>
      <c r="C411" s="28"/>
      <c r="D411" s="28"/>
      <c r="E411" s="35" t="s">
        <v>294</v>
      </c>
      <c r="F411" s="123" t="s">
        <v>300</v>
      </c>
      <c r="G411" s="239"/>
      <c r="H411" s="239"/>
      <c r="I411" s="76" t="str">
        <f t="shared" si="42"/>
        <v/>
      </c>
      <c r="J411" s="6">
        <f t="shared" si="43"/>
        <v>0</v>
      </c>
      <c r="K411" s="10"/>
      <c r="L411" s="10"/>
    </row>
    <row r="412" spans="1:12" s="37" customFormat="1" ht="27.75" thickBot="1" x14ac:dyDescent="0.3">
      <c r="A412" s="34"/>
      <c r="B412" s="34"/>
      <c r="C412" s="34"/>
      <c r="D412" s="34"/>
      <c r="E412" s="124" t="s">
        <v>295</v>
      </c>
      <c r="F412" s="125" t="s">
        <v>301</v>
      </c>
      <c r="G412" s="242"/>
      <c r="H412" s="242"/>
      <c r="I412" s="78" t="str">
        <f t="shared" si="42"/>
        <v/>
      </c>
      <c r="J412" s="33">
        <f t="shared" si="43"/>
        <v>0</v>
      </c>
      <c r="K412" s="10"/>
      <c r="L412" s="10"/>
    </row>
    <row r="413" spans="1:12" ht="15.75" thickBot="1" x14ac:dyDescent="0.3">
      <c r="A413" s="47"/>
      <c r="B413" s="48"/>
      <c r="C413" s="48"/>
      <c r="D413" s="48"/>
      <c r="E413" s="51"/>
      <c r="F413" s="49" t="s">
        <v>108</v>
      </c>
      <c r="G413" s="50">
        <f>SUM(G400:G412)</f>
        <v>0</v>
      </c>
      <c r="H413" s="50">
        <f>SUM(H400:H412)</f>
        <v>0</v>
      </c>
      <c r="I413" s="56" t="str">
        <f>IF(OR(ISBLANK(G413),G413=0),"",H413/G413)</f>
        <v/>
      </c>
      <c r="J413" s="56">
        <f>H413-G413</f>
        <v>0</v>
      </c>
      <c r="K413" s="13"/>
      <c r="L413" s="13"/>
    </row>
    <row r="414" spans="1:12" x14ac:dyDescent="0.25">
      <c r="A414" s="149"/>
      <c r="B414" s="149"/>
      <c r="C414" s="149"/>
      <c r="D414" s="149"/>
      <c r="E414" s="151"/>
      <c r="F414" s="150" t="s">
        <v>109</v>
      </c>
      <c r="G414" s="122"/>
      <c r="H414" s="122"/>
      <c r="I414" s="115" t="str">
        <f t="shared" si="42"/>
        <v/>
      </c>
      <c r="J414" s="149"/>
      <c r="K414" s="13"/>
      <c r="L414" s="13"/>
    </row>
    <row r="415" spans="1:12" s="37" customFormat="1" x14ac:dyDescent="0.25">
      <c r="A415" s="127"/>
      <c r="B415" s="127"/>
      <c r="C415" s="127"/>
      <c r="D415" s="127"/>
      <c r="E415" s="128" t="s">
        <v>154</v>
      </c>
      <c r="F415" s="129" t="s">
        <v>21</v>
      </c>
      <c r="G415" s="130">
        <f>G400</f>
        <v>0</v>
      </c>
      <c r="H415" s="130">
        <f>H400</f>
        <v>0</v>
      </c>
      <c r="I415" s="131" t="str">
        <f t="shared" ref="I415:I427" si="44">IF(OR(ISBLANK(G415),G415=0),"",H415/G415)</f>
        <v/>
      </c>
      <c r="J415" s="130">
        <f t="shared" ref="J415:J427" si="45">H415-G415</f>
        <v>0</v>
      </c>
      <c r="K415" s="10"/>
      <c r="L415" s="10"/>
    </row>
    <row r="416" spans="1:12" s="37" customFormat="1" x14ac:dyDescent="0.25">
      <c r="A416" s="127"/>
      <c r="B416" s="127"/>
      <c r="C416" s="127"/>
      <c r="D416" s="127"/>
      <c r="E416" s="128" t="s">
        <v>161</v>
      </c>
      <c r="F416" s="129" t="s">
        <v>60</v>
      </c>
      <c r="G416" s="130">
        <f t="shared" ref="G416:H427" si="46">G401</f>
        <v>0</v>
      </c>
      <c r="H416" s="130">
        <f t="shared" si="46"/>
        <v>0</v>
      </c>
      <c r="I416" s="131" t="str">
        <f t="shared" si="44"/>
        <v/>
      </c>
      <c r="J416" s="130">
        <f t="shared" si="45"/>
        <v>0</v>
      </c>
      <c r="K416" s="10"/>
      <c r="L416" s="10"/>
    </row>
    <row r="417" spans="1:12" s="37" customFormat="1" x14ac:dyDescent="0.25">
      <c r="A417" s="127"/>
      <c r="B417" s="127"/>
      <c r="C417" s="127"/>
      <c r="D417" s="127"/>
      <c r="E417" s="128" t="s">
        <v>288</v>
      </c>
      <c r="F417" s="129" t="s">
        <v>296</v>
      </c>
      <c r="G417" s="130">
        <f t="shared" si="46"/>
        <v>0</v>
      </c>
      <c r="H417" s="130">
        <f t="shared" si="46"/>
        <v>0</v>
      </c>
      <c r="I417" s="131" t="str">
        <f t="shared" si="44"/>
        <v/>
      </c>
      <c r="J417" s="130">
        <f t="shared" si="45"/>
        <v>0</v>
      </c>
      <c r="K417" s="10"/>
      <c r="L417" s="10"/>
    </row>
    <row r="418" spans="1:12" s="37" customFormat="1" x14ac:dyDescent="0.25">
      <c r="A418" s="127"/>
      <c r="B418" s="127"/>
      <c r="C418" s="127"/>
      <c r="D418" s="127"/>
      <c r="E418" s="128" t="s">
        <v>159</v>
      </c>
      <c r="F418" s="129" t="s">
        <v>45</v>
      </c>
      <c r="G418" s="130">
        <f t="shared" si="46"/>
        <v>0</v>
      </c>
      <c r="H418" s="130">
        <f t="shared" si="46"/>
        <v>0</v>
      </c>
      <c r="I418" s="131" t="str">
        <f t="shared" si="44"/>
        <v/>
      </c>
      <c r="J418" s="130">
        <f t="shared" si="45"/>
        <v>0</v>
      </c>
      <c r="K418" s="10"/>
      <c r="L418" s="10"/>
    </row>
    <row r="419" spans="1:12" s="37" customFormat="1" x14ac:dyDescent="0.25">
      <c r="A419" s="127"/>
      <c r="B419" s="127"/>
      <c r="C419" s="127"/>
      <c r="D419" s="127"/>
      <c r="E419" s="128" t="s">
        <v>160</v>
      </c>
      <c r="F419" s="129" t="s">
        <v>46</v>
      </c>
      <c r="G419" s="130">
        <f t="shared" si="46"/>
        <v>0</v>
      </c>
      <c r="H419" s="130">
        <f t="shared" si="46"/>
        <v>0</v>
      </c>
      <c r="I419" s="131" t="str">
        <f t="shared" si="44"/>
        <v/>
      </c>
      <c r="J419" s="130">
        <f t="shared" si="45"/>
        <v>0</v>
      </c>
      <c r="K419" s="10"/>
      <c r="L419" s="10"/>
    </row>
    <row r="420" spans="1:12" s="37" customFormat="1" ht="27" x14ac:dyDescent="0.25">
      <c r="A420" s="127"/>
      <c r="B420" s="127"/>
      <c r="C420" s="127"/>
      <c r="D420" s="127"/>
      <c r="E420" s="128" t="s">
        <v>162</v>
      </c>
      <c r="F420" s="129" t="s">
        <v>61</v>
      </c>
      <c r="G420" s="130">
        <f t="shared" si="46"/>
        <v>0</v>
      </c>
      <c r="H420" s="130">
        <f t="shared" si="46"/>
        <v>0</v>
      </c>
      <c r="I420" s="131" t="str">
        <f t="shared" si="44"/>
        <v/>
      </c>
      <c r="J420" s="130">
        <f t="shared" si="45"/>
        <v>0</v>
      </c>
      <c r="K420" s="10"/>
      <c r="L420" s="10"/>
    </row>
    <row r="421" spans="1:12" s="37" customFormat="1" ht="27" x14ac:dyDescent="0.25">
      <c r="A421" s="127"/>
      <c r="B421" s="127"/>
      <c r="C421" s="127"/>
      <c r="D421" s="127"/>
      <c r="E421" s="128" t="s">
        <v>289</v>
      </c>
      <c r="F421" s="129" t="s">
        <v>297</v>
      </c>
      <c r="G421" s="130">
        <f t="shared" si="46"/>
        <v>0</v>
      </c>
      <c r="H421" s="130">
        <f t="shared" si="46"/>
        <v>0</v>
      </c>
      <c r="I421" s="131" t="str">
        <f t="shared" si="44"/>
        <v/>
      </c>
      <c r="J421" s="130">
        <f t="shared" si="45"/>
        <v>0</v>
      </c>
      <c r="K421" s="10"/>
      <c r="L421" s="10"/>
    </row>
    <row r="422" spans="1:12" s="37" customFormat="1" x14ac:dyDescent="0.25">
      <c r="A422" s="127"/>
      <c r="B422" s="127"/>
      <c r="C422" s="127"/>
      <c r="D422" s="127"/>
      <c r="E422" s="128" t="s">
        <v>290</v>
      </c>
      <c r="F422" s="129" t="s">
        <v>47</v>
      </c>
      <c r="G422" s="130">
        <f t="shared" si="46"/>
        <v>0</v>
      </c>
      <c r="H422" s="130">
        <f t="shared" si="46"/>
        <v>0</v>
      </c>
      <c r="I422" s="131" t="str">
        <f t="shared" si="44"/>
        <v/>
      </c>
      <c r="J422" s="130">
        <f t="shared" si="45"/>
        <v>0</v>
      </c>
      <c r="K422" s="10"/>
      <c r="L422" s="10"/>
    </row>
    <row r="423" spans="1:12" s="37" customFormat="1" x14ac:dyDescent="0.25">
      <c r="A423" s="127"/>
      <c r="B423" s="127"/>
      <c r="C423" s="127"/>
      <c r="D423" s="127"/>
      <c r="E423" s="128" t="s">
        <v>291</v>
      </c>
      <c r="F423" s="129" t="s">
        <v>298</v>
      </c>
      <c r="G423" s="130">
        <f t="shared" si="46"/>
        <v>0</v>
      </c>
      <c r="H423" s="130">
        <f t="shared" si="46"/>
        <v>0</v>
      </c>
      <c r="I423" s="131" t="str">
        <f t="shared" si="44"/>
        <v/>
      </c>
      <c r="J423" s="130">
        <f t="shared" si="45"/>
        <v>0</v>
      </c>
      <c r="K423" s="10"/>
      <c r="L423" s="10"/>
    </row>
    <row r="424" spans="1:12" s="37" customFormat="1" ht="27" x14ac:dyDescent="0.25">
      <c r="A424" s="127"/>
      <c r="B424" s="127"/>
      <c r="C424" s="127"/>
      <c r="D424" s="127"/>
      <c r="E424" s="128" t="s">
        <v>292</v>
      </c>
      <c r="F424" s="129" t="s">
        <v>299</v>
      </c>
      <c r="G424" s="130">
        <f t="shared" si="46"/>
        <v>0</v>
      </c>
      <c r="H424" s="130">
        <f t="shared" si="46"/>
        <v>0</v>
      </c>
      <c r="I424" s="131" t="str">
        <f t="shared" si="44"/>
        <v/>
      </c>
      <c r="J424" s="130">
        <f t="shared" si="45"/>
        <v>0</v>
      </c>
      <c r="K424" s="10"/>
      <c r="L424" s="10"/>
    </row>
    <row r="425" spans="1:12" s="37" customFormat="1" ht="27" x14ac:dyDescent="0.25">
      <c r="A425" s="127"/>
      <c r="B425" s="127"/>
      <c r="C425" s="127"/>
      <c r="D425" s="127"/>
      <c r="E425" s="128" t="s">
        <v>293</v>
      </c>
      <c r="F425" s="129" t="s">
        <v>62</v>
      </c>
      <c r="G425" s="130">
        <f t="shared" si="46"/>
        <v>0</v>
      </c>
      <c r="H425" s="130">
        <f t="shared" si="46"/>
        <v>0</v>
      </c>
      <c r="I425" s="131" t="str">
        <f t="shared" si="44"/>
        <v/>
      </c>
      <c r="J425" s="130">
        <f t="shared" si="45"/>
        <v>0</v>
      </c>
      <c r="K425" s="10"/>
      <c r="L425" s="10"/>
    </row>
    <row r="426" spans="1:12" s="37" customFormat="1" ht="27" x14ac:dyDescent="0.25">
      <c r="A426" s="127"/>
      <c r="B426" s="127"/>
      <c r="C426" s="127"/>
      <c r="D426" s="127"/>
      <c r="E426" s="128" t="s">
        <v>294</v>
      </c>
      <c r="F426" s="129" t="s">
        <v>300</v>
      </c>
      <c r="G426" s="130">
        <f t="shared" si="46"/>
        <v>0</v>
      </c>
      <c r="H426" s="130">
        <f t="shared" si="46"/>
        <v>0</v>
      </c>
      <c r="I426" s="131" t="str">
        <f t="shared" si="44"/>
        <v/>
      </c>
      <c r="J426" s="130">
        <f t="shared" si="45"/>
        <v>0</v>
      </c>
      <c r="K426" s="10"/>
      <c r="L426" s="10"/>
    </row>
    <row r="427" spans="1:12" s="37" customFormat="1" ht="27.75" thickBot="1" x14ac:dyDescent="0.3">
      <c r="A427" s="132"/>
      <c r="B427" s="132"/>
      <c r="C427" s="132"/>
      <c r="D427" s="132"/>
      <c r="E427" s="133" t="s">
        <v>295</v>
      </c>
      <c r="F427" s="134" t="s">
        <v>301</v>
      </c>
      <c r="G427" s="130">
        <f t="shared" si="46"/>
        <v>0</v>
      </c>
      <c r="H427" s="130">
        <f t="shared" si="46"/>
        <v>0</v>
      </c>
      <c r="I427" s="136" t="str">
        <f t="shared" si="44"/>
        <v/>
      </c>
      <c r="J427" s="135">
        <f t="shared" si="45"/>
        <v>0</v>
      </c>
      <c r="K427" s="10"/>
      <c r="L427" s="10"/>
    </row>
    <row r="428" spans="1:12" ht="15.75" thickBot="1" x14ac:dyDescent="0.3">
      <c r="A428" s="68"/>
      <c r="B428" s="69"/>
      <c r="C428" s="69"/>
      <c r="D428" s="69"/>
      <c r="E428" s="72"/>
      <c r="F428" s="70" t="s">
        <v>110</v>
      </c>
      <c r="G428" s="71">
        <f>SUM(G415:G427)</f>
        <v>0</v>
      </c>
      <c r="H428" s="71">
        <f>SUM(H415:H427)</f>
        <v>0</v>
      </c>
      <c r="I428" s="85" t="str">
        <f t="shared" si="42"/>
        <v/>
      </c>
      <c r="J428" s="81">
        <f>H428-G428</f>
        <v>0</v>
      </c>
      <c r="K428" s="13"/>
      <c r="L428" s="13"/>
    </row>
    <row r="429" spans="1:12" x14ac:dyDescent="0.25">
      <c r="A429" s="20"/>
      <c r="B429" s="15" t="s">
        <v>111</v>
      </c>
      <c r="C429" s="20"/>
      <c r="D429" s="20"/>
      <c r="E429" s="20"/>
      <c r="F429" s="16" t="s">
        <v>112</v>
      </c>
      <c r="G429" s="20"/>
      <c r="H429" s="20"/>
      <c r="I429" s="80" t="str">
        <f t="shared" si="42"/>
        <v/>
      </c>
      <c r="J429" s="20"/>
      <c r="K429" s="10"/>
      <c r="L429" s="10"/>
    </row>
    <row r="430" spans="1:12" x14ac:dyDescent="0.25">
      <c r="A430" s="6"/>
      <c r="B430" s="6" t="s">
        <v>111</v>
      </c>
      <c r="C430" s="6"/>
      <c r="D430" s="6"/>
      <c r="E430" s="6"/>
      <c r="F430" s="5" t="s">
        <v>113</v>
      </c>
      <c r="G430" s="6"/>
      <c r="H430" s="6"/>
      <c r="I430" s="76" t="str">
        <f t="shared" si="42"/>
        <v/>
      </c>
      <c r="J430" s="6"/>
      <c r="K430" s="10"/>
      <c r="L430" s="10"/>
    </row>
    <row r="431" spans="1:12" ht="40.5" x14ac:dyDescent="0.25">
      <c r="A431" s="6"/>
      <c r="B431" s="6"/>
      <c r="C431" s="7">
        <v>90</v>
      </c>
      <c r="D431" s="36"/>
      <c r="E431" s="36"/>
      <c r="F431" s="8" t="s">
        <v>163</v>
      </c>
      <c r="G431" s="239"/>
      <c r="H431" s="239"/>
      <c r="I431" s="76" t="str">
        <f t="shared" si="42"/>
        <v/>
      </c>
      <c r="J431" s="6"/>
      <c r="K431" s="10"/>
      <c r="L431" s="10"/>
    </row>
    <row r="432" spans="1:12" ht="15.75" thickBot="1" x14ac:dyDescent="0.3">
      <c r="A432" s="33"/>
      <c r="B432" s="33"/>
      <c r="C432" s="33"/>
      <c r="D432" s="33">
        <v>124</v>
      </c>
      <c r="E432" s="33">
        <v>463</v>
      </c>
      <c r="F432" s="34" t="s">
        <v>90</v>
      </c>
      <c r="G432" s="242"/>
      <c r="H432" s="242"/>
      <c r="I432" s="78" t="str">
        <f t="shared" si="42"/>
        <v/>
      </c>
      <c r="J432" s="33">
        <f>H432-G432</f>
        <v>0</v>
      </c>
      <c r="K432" s="10"/>
      <c r="L432" s="10"/>
    </row>
    <row r="433" spans="1:12" ht="27" x14ac:dyDescent="0.25">
      <c r="A433" s="149"/>
      <c r="B433" s="149"/>
      <c r="C433" s="149"/>
      <c r="D433" s="149"/>
      <c r="E433" s="149"/>
      <c r="F433" s="150" t="s">
        <v>114</v>
      </c>
      <c r="G433" s="245"/>
      <c r="H433" s="245"/>
      <c r="I433" s="115" t="str">
        <f t="shared" si="42"/>
        <v/>
      </c>
      <c r="J433" s="149"/>
      <c r="K433" s="10"/>
      <c r="L433" s="10"/>
    </row>
    <row r="434" spans="1:12" s="37" customFormat="1" x14ac:dyDescent="0.25">
      <c r="A434" s="28"/>
      <c r="B434" s="28"/>
      <c r="C434" s="28"/>
      <c r="D434" s="28"/>
      <c r="E434" s="35" t="s">
        <v>154</v>
      </c>
      <c r="F434" s="123" t="s">
        <v>21</v>
      </c>
      <c r="G434" s="239"/>
      <c r="H434" s="239"/>
      <c r="I434" s="76" t="str">
        <f t="shared" si="42"/>
        <v/>
      </c>
      <c r="J434" s="6">
        <f t="shared" ref="J434:J446" si="47">H434-G434</f>
        <v>0</v>
      </c>
      <c r="K434" s="10"/>
      <c r="L434" s="10"/>
    </row>
    <row r="435" spans="1:12" s="37" customFormat="1" x14ac:dyDescent="0.25">
      <c r="A435" s="28"/>
      <c r="B435" s="28"/>
      <c r="C435" s="28"/>
      <c r="D435" s="28"/>
      <c r="E435" s="35" t="s">
        <v>161</v>
      </c>
      <c r="F435" s="123" t="s">
        <v>60</v>
      </c>
      <c r="G435" s="239"/>
      <c r="H435" s="239"/>
      <c r="I435" s="76" t="str">
        <f t="shared" si="42"/>
        <v/>
      </c>
      <c r="J435" s="6">
        <f t="shared" si="47"/>
        <v>0</v>
      </c>
      <c r="K435" s="10"/>
      <c r="L435" s="10"/>
    </row>
    <row r="436" spans="1:12" s="37" customFormat="1" x14ac:dyDescent="0.25">
      <c r="A436" s="28"/>
      <c r="B436" s="28"/>
      <c r="C436" s="28"/>
      <c r="D436" s="28"/>
      <c r="E436" s="35" t="s">
        <v>288</v>
      </c>
      <c r="F436" s="123" t="s">
        <v>296</v>
      </c>
      <c r="G436" s="239"/>
      <c r="H436" s="239"/>
      <c r="I436" s="76" t="str">
        <f t="shared" si="42"/>
        <v/>
      </c>
      <c r="J436" s="6">
        <f t="shared" si="47"/>
        <v>0</v>
      </c>
      <c r="K436" s="10"/>
      <c r="L436" s="10"/>
    </row>
    <row r="437" spans="1:12" s="37" customFormat="1" x14ac:dyDescent="0.25">
      <c r="A437" s="28"/>
      <c r="B437" s="28"/>
      <c r="C437" s="28"/>
      <c r="D437" s="28"/>
      <c r="E437" s="35" t="s">
        <v>159</v>
      </c>
      <c r="F437" s="123" t="s">
        <v>45</v>
      </c>
      <c r="G437" s="239"/>
      <c r="H437" s="239"/>
      <c r="I437" s="76" t="str">
        <f t="shared" si="42"/>
        <v/>
      </c>
      <c r="J437" s="6">
        <f t="shared" si="47"/>
        <v>0</v>
      </c>
      <c r="K437" s="10"/>
      <c r="L437" s="10"/>
    </row>
    <row r="438" spans="1:12" s="37" customFormat="1" x14ac:dyDescent="0.25">
      <c r="A438" s="28"/>
      <c r="B438" s="28"/>
      <c r="C438" s="28"/>
      <c r="D438" s="28"/>
      <c r="E438" s="35" t="s">
        <v>160</v>
      </c>
      <c r="F438" s="123" t="s">
        <v>46</v>
      </c>
      <c r="G438" s="239"/>
      <c r="H438" s="239"/>
      <c r="I438" s="76" t="str">
        <f t="shared" si="42"/>
        <v/>
      </c>
      <c r="J438" s="6">
        <f t="shared" si="47"/>
        <v>0</v>
      </c>
      <c r="K438" s="10"/>
      <c r="L438" s="10"/>
    </row>
    <row r="439" spans="1:12" s="37" customFormat="1" ht="27" x14ac:dyDescent="0.25">
      <c r="A439" s="28"/>
      <c r="B439" s="28"/>
      <c r="C439" s="28"/>
      <c r="D439" s="28"/>
      <c r="E439" s="35" t="s">
        <v>162</v>
      </c>
      <c r="F439" s="123" t="s">
        <v>61</v>
      </c>
      <c r="G439" s="239"/>
      <c r="H439" s="239"/>
      <c r="I439" s="76" t="str">
        <f t="shared" si="42"/>
        <v/>
      </c>
      <c r="J439" s="6">
        <f t="shared" si="47"/>
        <v>0</v>
      </c>
      <c r="K439" s="10"/>
      <c r="L439" s="10"/>
    </row>
    <row r="440" spans="1:12" s="37" customFormat="1" ht="27" x14ac:dyDescent="0.25">
      <c r="A440" s="28"/>
      <c r="B440" s="28"/>
      <c r="C440" s="28"/>
      <c r="D440" s="28"/>
      <c r="E440" s="35" t="s">
        <v>289</v>
      </c>
      <c r="F440" s="123" t="s">
        <v>297</v>
      </c>
      <c r="G440" s="239"/>
      <c r="H440" s="239"/>
      <c r="I440" s="76" t="str">
        <f t="shared" si="42"/>
        <v/>
      </c>
      <c r="J440" s="6">
        <f t="shared" si="47"/>
        <v>0</v>
      </c>
      <c r="K440" s="10"/>
      <c r="L440" s="10"/>
    </row>
    <row r="441" spans="1:12" s="37" customFormat="1" x14ac:dyDescent="0.25">
      <c r="A441" s="28"/>
      <c r="B441" s="28"/>
      <c r="C441" s="28"/>
      <c r="D441" s="28"/>
      <c r="E441" s="35" t="s">
        <v>290</v>
      </c>
      <c r="F441" s="123" t="s">
        <v>47</v>
      </c>
      <c r="G441" s="239"/>
      <c r="H441" s="239"/>
      <c r="I441" s="76" t="str">
        <f t="shared" si="42"/>
        <v/>
      </c>
      <c r="J441" s="6">
        <f t="shared" si="47"/>
        <v>0</v>
      </c>
      <c r="K441" s="10"/>
      <c r="L441" s="10"/>
    </row>
    <row r="442" spans="1:12" s="37" customFormat="1" x14ac:dyDescent="0.25">
      <c r="A442" s="28"/>
      <c r="B442" s="28"/>
      <c r="C442" s="28"/>
      <c r="D442" s="28"/>
      <c r="E442" s="35" t="s">
        <v>291</v>
      </c>
      <c r="F442" s="123" t="s">
        <v>298</v>
      </c>
      <c r="G442" s="239"/>
      <c r="H442" s="239"/>
      <c r="I442" s="76" t="str">
        <f t="shared" si="42"/>
        <v/>
      </c>
      <c r="J442" s="6">
        <f t="shared" si="47"/>
        <v>0</v>
      </c>
      <c r="K442" s="10"/>
      <c r="L442" s="10"/>
    </row>
    <row r="443" spans="1:12" s="37" customFormat="1" ht="27" x14ac:dyDescent="0.25">
      <c r="A443" s="28"/>
      <c r="B443" s="28"/>
      <c r="C443" s="28"/>
      <c r="D443" s="28"/>
      <c r="E443" s="35" t="s">
        <v>292</v>
      </c>
      <c r="F443" s="123" t="s">
        <v>299</v>
      </c>
      <c r="G443" s="239"/>
      <c r="H443" s="239"/>
      <c r="I443" s="76" t="str">
        <f t="shared" si="42"/>
        <v/>
      </c>
      <c r="J443" s="6">
        <f t="shared" si="47"/>
        <v>0</v>
      </c>
      <c r="K443" s="10"/>
      <c r="L443" s="10"/>
    </row>
    <row r="444" spans="1:12" s="37" customFormat="1" ht="27" x14ac:dyDescent="0.25">
      <c r="A444" s="28"/>
      <c r="B444" s="28"/>
      <c r="C444" s="28"/>
      <c r="D444" s="28"/>
      <c r="E444" s="35" t="s">
        <v>293</v>
      </c>
      <c r="F444" s="123" t="s">
        <v>62</v>
      </c>
      <c r="G444" s="239"/>
      <c r="H444" s="239"/>
      <c r="I444" s="76" t="str">
        <f t="shared" si="42"/>
        <v/>
      </c>
      <c r="J444" s="6">
        <f t="shared" si="47"/>
        <v>0</v>
      </c>
      <c r="K444" s="10"/>
      <c r="L444" s="10"/>
    </row>
    <row r="445" spans="1:12" s="37" customFormat="1" ht="27" x14ac:dyDescent="0.25">
      <c r="A445" s="28"/>
      <c r="B445" s="28"/>
      <c r="C445" s="28"/>
      <c r="D445" s="28"/>
      <c r="E445" s="35" t="s">
        <v>294</v>
      </c>
      <c r="F445" s="123" t="s">
        <v>300</v>
      </c>
      <c r="G445" s="239"/>
      <c r="H445" s="239"/>
      <c r="I445" s="76" t="str">
        <f t="shared" si="42"/>
        <v/>
      </c>
      <c r="J445" s="6">
        <f t="shared" si="47"/>
        <v>0</v>
      </c>
      <c r="K445" s="10"/>
      <c r="L445" s="10"/>
    </row>
    <row r="446" spans="1:12" s="37" customFormat="1" ht="27.75" thickBot="1" x14ac:dyDescent="0.3">
      <c r="A446" s="34"/>
      <c r="B446" s="34"/>
      <c r="C446" s="34"/>
      <c r="D446" s="34"/>
      <c r="E446" s="124" t="s">
        <v>295</v>
      </c>
      <c r="F446" s="125" t="s">
        <v>301</v>
      </c>
      <c r="G446" s="242"/>
      <c r="H446" s="242"/>
      <c r="I446" s="78" t="str">
        <f t="shared" si="42"/>
        <v/>
      </c>
      <c r="J446" s="33">
        <f t="shared" si="47"/>
        <v>0</v>
      </c>
      <c r="K446" s="10"/>
      <c r="L446" s="10"/>
    </row>
    <row r="447" spans="1:12" ht="15.75" thickBot="1" x14ac:dyDescent="0.3">
      <c r="A447" s="47"/>
      <c r="B447" s="48"/>
      <c r="C447" s="48"/>
      <c r="D447" s="48"/>
      <c r="E447" s="51"/>
      <c r="F447" s="49" t="s">
        <v>115</v>
      </c>
      <c r="G447" s="50">
        <f>SUM(G434:G446)</f>
        <v>0</v>
      </c>
      <c r="H447" s="50">
        <f>SUM(H434:H446)</f>
        <v>0</v>
      </c>
      <c r="I447" s="84" t="str">
        <f t="shared" si="42"/>
        <v/>
      </c>
      <c r="J447" s="56">
        <f>H447-G447</f>
        <v>0</v>
      </c>
      <c r="K447" s="13"/>
      <c r="L447" s="13"/>
    </row>
    <row r="448" spans="1:12" x14ac:dyDescent="0.25">
      <c r="A448" s="149"/>
      <c r="B448" s="149"/>
      <c r="C448" s="149"/>
      <c r="D448" s="149"/>
      <c r="E448" s="151"/>
      <c r="F448" s="150" t="s">
        <v>116</v>
      </c>
      <c r="G448" s="122"/>
      <c r="H448" s="122"/>
      <c r="I448" s="115" t="str">
        <f t="shared" si="42"/>
        <v/>
      </c>
      <c r="J448" s="149"/>
      <c r="K448" s="13"/>
      <c r="L448" s="13"/>
    </row>
    <row r="449" spans="1:12" s="37" customFormat="1" x14ac:dyDescent="0.25">
      <c r="A449" s="127"/>
      <c r="B449" s="127"/>
      <c r="C449" s="127"/>
      <c r="D449" s="127"/>
      <c r="E449" s="128" t="s">
        <v>154</v>
      </c>
      <c r="F449" s="129" t="s">
        <v>21</v>
      </c>
      <c r="G449" s="130">
        <f>G434</f>
        <v>0</v>
      </c>
      <c r="H449" s="130">
        <f>H434</f>
        <v>0</v>
      </c>
      <c r="I449" s="131" t="str">
        <f t="shared" ref="I449:I461" si="48">IF(OR(ISBLANK(G449),G449=0),"",H449/G449)</f>
        <v/>
      </c>
      <c r="J449" s="130">
        <f t="shared" ref="J449:J461" si="49">H449-G449</f>
        <v>0</v>
      </c>
      <c r="K449" s="10"/>
      <c r="L449" s="10"/>
    </row>
    <row r="450" spans="1:12" s="37" customFormat="1" x14ac:dyDescent="0.25">
      <c r="A450" s="127"/>
      <c r="B450" s="127"/>
      <c r="C450" s="127"/>
      <c r="D450" s="127"/>
      <c r="E450" s="128" t="s">
        <v>161</v>
      </c>
      <c r="F450" s="129" t="s">
        <v>60</v>
      </c>
      <c r="G450" s="130">
        <f t="shared" ref="G450:H461" si="50">G435</f>
        <v>0</v>
      </c>
      <c r="H450" s="130">
        <f t="shared" si="50"/>
        <v>0</v>
      </c>
      <c r="I450" s="131" t="str">
        <f t="shared" si="48"/>
        <v/>
      </c>
      <c r="J450" s="130">
        <f t="shared" si="49"/>
        <v>0</v>
      </c>
      <c r="K450" s="10"/>
      <c r="L450" s="10"/>
    </row>
    <row r="451" spans="1:12" s="37" customFormat="1" x14ac:dyDescent="0.25">
      <c r="A451" s="127"/>
      <c r="B451" s="127"/>
      <c r="C451" s="127"/>
      <c r="D451" s="127"/>
      <c r="E451" s="128" t="s">
        <v>288</v>
      </c>
      <c r="F451" s="129" t="s">
        <v>296</v>
      </c>
      <c r="G451" s="130">
        <f t="shared" si="50"/>
        <v>0</v>
      </c>
      <c r="H451" s="130">
        <f t="shared" si="50"/>
        <v>0</v>
      </c>
      <c r="I451" s="131" t="str">
        <f t="shared" si="48"/>
        <v/>
      </c>
      <c r="J451" s="130">
        <f t="shared" si="49"/>
        <v>0</v>
      </c>
      <c r="K451" s="10"/>
      <c r="L451" s="10"/>
    </row>
    <row r="452" spans="1:12" s="37" customFormat="1" x14ac:dyDescent="0.25">
      <c r="A452" s="127"/>
      <c r="B452" s="127"/>
      <c r="C452" s="127"/>
      <c r="D452" s="127"/>
      <c r="E452" s="128" t="s">
        <v>159</v>
      </c>
      <c r="F452" s="129" t="s">
        <v>45</v>
      </c>
      <c r="G452" s="130">
        <f t="shared" si="50"/>
        <v>0</v>
      </c>
      <c r="H452" s="130">
        <f t="shared" si="50"/>
        <v>0</v>
      </c>
      <c r="I452" s="131" t="str">
        <f t="shared" si="48"/>
        <v/>
      </c>
      <c r="J452" s="130">
        <f t="shared" si="49"/>
        <v>0</v>
      </c>
      <c r="K452" s="10"/>
      <c r="L452" s="10"/>
    </row>
    <row r="453" spans="1:12" s="37" customFormat="1" x14ac:dyDescent="0.25">
      <c r="A453" s="127"/>
      <c r="B453" s="127"/>
      <c r="C453" s="127"/>
      <c r="D453" s="127"/>
      <c r="E453" s="128" t="s">
        <v>160</v>
      </c>
      <c r="F453" s="129" t="s">
        <v>46</v>
      </c>
      <c r="G453" s="130">
        <f t="shared" si="50"/>
        <v>0</v>
      </c>
      <c r="H453" s="130">
        <f t="shared" si="50"/>
        <v>0</v>
      </c>
      <c r="I453" s="131" t="str">
        <f t="shared" si="48"/>
        <v/>
      </c>
      <c r="J453" s="130">
        <f t="shared" si="49"/>
        <v>0</v>
      </c>
      <c r="K453" s="10"/>
      <c r="L453" s="10"/>
    </row>
    <row r="454" spans="1:12" s="37" customFormat="1" ht="27" x14ac:dyDescent="0.25">
      <c r="A454" s="127"/>
      <c r="B454" s="127"/>
      <c r="C454" s="127"/>
      <c r="D454" s="127"/>
      <c r="E454" s="128" t="s">
        <v>162</v>
      </c>
      <c r="F454" s="129" t="s">
        <v>61</v>
      </c>
      <c r="G454" s="130">
        <f t="shared" si="50"/>
        <v>0</v>
      </c>
      <c r="H454" s="130">
        <f t="shared" si="50"/>
        <v>0</v>
      </c>
      <c r="I454" s="131" t="str">
        <f t="shared" si="48"/>
        <v/>
      </c>
      <c r="J454" s="130">
        <f t="shared" si="49"/>
        <v>0</v>
      </c>
      <c r="K454" s="10"/>
      <c r="L454" s="10"/>
    </row>
    <row r="455" spans="1:12" s="37" customFormat="1" ht="27" x14ac:dyDescent="0.25">
      <c r="A455" s="127"/>
      <c r="B455" s="127"/>
      <c r="C455" s="127"/>
      <c r="D455" s="127"/>
      <c r="E455" s="128" t="s">
        <v>289</v>
      </c>
      <c r="F455" s="129" t="s">
        <v>297</v>
      </c>
      <c r="G455" s="130">
        <f t="shared" si="50"/>
        <v>0</v>
      </c>
      <c r="H455" s="130">
        <f t="shared" si="50"/>
        <v>0</v>
      </c>
      <c r="I455" s="131" t="str">
        <f t="shared" si="48"/>
        <v/>
      </c>
      <c r="J455" s="130">
        <f t="shared" si="49"/>
        <v>0</v>
      </c>
      <c r="K455" s="10"/>
      <c r="L455" s="10"/>
    </row>
    <row r="456" spans="1:12" s="37" customFormat="1" x14ac:dyDescent="0.25">
      <c r="A456" s="127"/>
      <c r="B456" s="127"/>
      <c r="C456" s="127"/>
      <c r="D456" s="127"/>
      <c r="E456" s="128" t="s">
        <v>290</v>
      </c>
      <c r="F456" s="129" t="s">
        <v>47</v>
      </c>
      <c r="G456" s="130">
        <f t="shared" si="50"/>
        <v>0</v>
      </c>
      <c r="H456" s="130">
        <f t="shared" si="50"/>
        <v>0</v>
      </c>
      <c r="I456" s="131" t="str">
        <f t="shared" si="48"/>
        <v/>
      </c>
      <c r="J456" s="130">
        <f t="shared" si="49"/>
        <v>0</v>
      </c>
      <c r="K456" s="10"/>
      <c r="L456" s="10"/>
    </row>
    <row r="457" spans="1:12" s="37" customFormat="1" x14ac:dyDescent="0.25">
      <c r="A457" s="127"/>
      <c r="B457" s="127"/>
      <c r="C457" s="127"/>
      <c r="D457" s="127"/>
      <c r="E457" s="128" t="s">
        <v>291</v>
      </c>
      <c r="F457" s="129" t="s">
        <v>298</v>
      </c>
      <c r="G457" s="130">
        <f t="shared" si="50"/>
        <v>0</v>
      </c>
      <c r="H457" s="130">
        <f t="shared" si="50"/>
        <v>0</v>
      </c>
      <c r="I457" s="131" t="str">
        <f t="shared" si="48"/>
        <v/>
      </c>
      <c r="J457" s="130">
        <f t="shared" si="49"/>
        <v>0</v>
      </c>
      <c r="K457" s="10"/>
      <c r="L457" s="10"/>
    </row>
    <row r="458" spans="1:12" s="37" customFormat="1" ht="27" x14ac:dyDescent="0.25">
      <c r="A458" s="127"/>
      <c r="B458" s="127"/>
      <c r="C458" s="127"/>
      <c r="D458" s="127"/>
      <c r="E458" s="128" t="s">
        <v>292</v>
      </c>
      <c r="F458" s="129" t="s">
        <v>299</v>
      </c>
      <c r="G458" s="130">
        <f t="shared" si="50"/>
        <v>0</v>
      </c>
      <c r="H458" s="130">
        <f t="shared" si="50"/>
        <v>0</v>
      </c>
      <c r="I458" s="131" t="str">
        <f t="shared" si="48"/>
        <v/>
      </c>
      <c r="J458" s="130">
        <f t="shared" si="49"/>
        <v>0</v>
      </c>
      <c r="K458" s="10"/>
      <c r="L458" s="10"/>
    </row>
    <row r="459" spans="1:12" s="37" customFormat="1" ht="27" x14ac:dyDescent="0.25">
      <c r="A459" s="127"/>
      <c r="B459" s="127"/>
      <c r="C459" s="127"/>
      <c r="D459" s="127"/>
      <c r="E459" s="128" t="s">
        <v>293</v>
      </c>
      <c r="F459" s="129" t="s">
        <v>62</v>
      </c>
      <c r="G459" s="130">
        <f t="shared" si="50"/>
        <v>0</v>
      </c>
      <c r="H459" s="130">
        <f t="shared" si="50"/>
        <v>0</v>
      </c>
      <c r="I459" s="131" t="str">
        <f t="shared" si="48"/>
        <v/>
      </c>
      <c r="J459" s="130">
        <f t="shared" si="49"/>
        <v>0</v>
      </c>
      <c r="K459" s="10"/>
      <c r="L459" s="10"/>
    </row>
    <row r="460" spans="1:12" s="37" customFormat="1" ht="27" x14ac:dyDescent="0.25">
      <c r="A460" s="127"/>
      <c r="B460" s="127"/>
      <c r="C460" s="127"/>
      <c r="D460" s="127"/>
      <c r="E460" s="128" t="s">
        <v>294</v>
      </c>
      <c r="F460" s="129" t="s">
        <v>300</v>
      </c>
      <c r="G460" s="130">
        <f t="shared" si="50"/>
        <v>0</v>
      </c>
      <c r="H460" s="130">
        <f t="shared" si="50"/>
        <v>0</v>
      </c>
      <c r="I460" s="131" t="str">
        <f t="shared" si="48"/>
        <v/>
      </c>
      <c r="J460" s="130">
        <f t="shared" si="49"/>
        <v>0</v>
      </c>
      <c r="K460" s="10"/>
      <c r="L460" s="10"/>
    </row>
    <row r="461" spans="1:12" s="37" customFormat="1" ht="27.75" thickBot="1" x14ac:dyDescent="0.3">
      <c r="A461" s="132"/>
      <c r="B461" s="132"/>
      <c r="C461" s="132"/>
      <c r="D461" s="132"/>
      <c r="E461" s="133" t="s">
        <v>295</v>
      </c>
      <c r="F461" s="134" t="s">
        <v>301</v>
      </c>
      <c r="G461" s="130">
        <f t="shared" si="50"/>
        <v>0</v>
      </c>
      <c r="H461" s="130">
        <f t="shared" si="50"/>
        <v>0</v>
      </c>
      <c r="I461" s="136" t="str">
        <f t="shared" si="48"/>
        <v/>
      </c>
      <c r="J461" s="135">
        <f t="shared" si="49"/>
        <v>0</v>
      </c>
      <c r="K461" s="10"/>
      <c r="L461" s="10"/>
    </row>
    <row r="462" spans="1:12" ht="15.75" thickBot="1" x14ac:dyDescent="0.3">
      <c r="A462" s="68"/>
      <c r="B462" s="71"/>
      <c r="C462" s="71"/>
      <c r="D462" s="71"/>
      <c r="E462" s="71"/>
      <c r="F462" s="70" t="s">
        <v>117</v>
      </c>
      <c r="G462" s="71">
        <f>SUM(G449:G461)</f>
        <v>0</v>
      </c>
      <c r="H462" s="71">
        <f>SUM(H449:H461)</f>
        <v>0</v>
      </c>
      <c r="I462" s="71" t="str">
        <f>IF(OR(ISBLANK(G462),G462=0),"",H462/G462)</f>
        <v/>
      </c>
      <c r="J462" s="71">
        <f>H462-G462</f>
        <v>0</v>
      </c>
      <c r="K462" s="13"/>
      <c r="L462" s="13"/>
    </row>
    <row r="463" spans="1:12" x14ac:dyDescent="0.25">
      <c r="A463" s="20"/>
      <c r="B463" s="15" t="s">
        <v>118</v>
      </c>
      <c r="C463" s="15"/>
      <c r="D463" s="15"/>
      <c r="E463" s="15"/>
      <c r="F463" s="16" t="s">
        <v>119</v>
      </c>
      <c r="G463" s="15"/>
      <c r="H463" s="15"/>
      <c r="I463" s="80" t="str">
        <f t="shared" si="42"/>
        <v/>
      </c>
      <c r="J463" s="20"/>
      <c r="K463" s="13"/>
      <c r="L463" s="13"/>
    </row>
    <row r="464" spans="1:12" ht="27" x14ac:dyDescent="0.25">
      <c r="A464" s="36"/>
      <c r="B464" s="7"/>
      <c r="C464" s="7">
        <v>760</v>
      </c>
      <c r="D464" s="7"/>
      <c r="E464" s="7"/>
      <c r="F464" s="8" t="s">
        <v>347</v>
      </c>
      <c r="G464" s="246"/>
      <c r="H464" s="246"/>
      <c r="I464" s="76" t="str">
        <f t="shared" si="42"/>
        <v/>
      </c>
      <c r="J464" s="6"/>
      <c r="K464" s="14"/>
      <c r="L464" s="14"/>
    </row>
    <row r="465" spans="1:12" ht="54.75" thickBot="1" x14ac:dyDescent="0.3">
      <c r="A465" s="33"/>
      <c r="B465" s="38"/>
      <c r="C465" s="38"/>
      <c r="D465" s="33">
        <v>125</v>
      </c>
      <c r="E465" s="33">
        <v>463</v>
      </c>
      <c r="F465" s="34" t="s">
        <v>287</v>
      </c>
      <c r="G465" s="242"/>
      <c r="H465" s="242"/>
      <c r="I465" s="78" t="str">
        <f t="shared" si="42"/>
        <v/>
      </c>
      <c r="J465" s="33">
        <f>H465-G465</f>
        <v>0</v>
      </c>
      <c r="K465" s="10"/>
      <c r="L465" s="10"/>
    </row>
    <row r="466" spans="1:12" ht="27" x14ac:dyDescent="0.25">
      <c r="A466" s="149"/>
      <c r="B466" s="122"/>
      <c r="C466" s="122"/>
      <c r="D466" s="149"/>
      <c r="E466" s="149"/>
      <c r="F466" s="150" t="s">
        <v>348</v>
      </c>
      <c r="G466" s="247"/>
      <c r="H466" s="247"/>
      <c r="I466" s="115"/>
      <c r="J466" s="149"/>
      <c r="K466" s="13"/>
      <c r="L466" s="13"/>
    </row>
    <row r="467" spans="1:12" s="37" customFormat="1" x14ac:dyDescent="0.25">
      <c r="A467" s="28"/>
      <c r="B467" s="28"/>
      <c r="C467" s="28"/>
      <c r="D467" s="28"/>
      <c r="E467" s="35" t="s">
        <v>154</v>
      </c>
      <c r="F467" s="123" t="s">
        <v>21</v>
      </c>
      <c r="G467" s="239"/>
      <c r="H467" s="239"/>
      <c r="I467" s="76" t="str">
        <f t="shared" si="42"/>
        <v/>
      </c>
      <c r="J467" s="6">
        <f t="shared" ref="J467:J479" si="51">H467-G467</f>
        <v>0</v>
      </c>
      <c r="K467" s="10"/>
      <c r="L467" s="10"/>
    </row>
    <row r="468" spans="1:12" s="37" customFormat="1" x14ac:dyDescent="0.25">
      <c r="A468" s="28"/>
      <c r="B468" s="28"/>
      <c r="C468" s="28"/>
      <c r="D468" s="28"/>
      <c r="E468" s="35" t="s">
        <v>161</v>
      </c>
      <c r="F468" s="123" t="s">
        <v>60</v>
      </c>
      <c r="G468" s="239"/>
      <c r="H468" s="239"/>
      <c r="I468" s="76" t="str">
        <f t="shared" si="42"/>
        <v/>
      </c>
      <c r="J468" s="6">
        <f t="shared" si="51"/>
        <v>0</v>
      </c>
      <c r="K468" s="10"/>
      <c r="L468" s="10"/>
    </row>
    <row r="469" spans="1:12" s="37" customFormat="1" x14ac:dyDescent="0.25">
      <c r="A469" s="28"/>
      <c r="B469" s="28"/>
      <c r="C469" s="28"/>
      <c r="D469" s="28"/>
      <c r="E469" s="35" t="s">
        <v>288</v>
      </c>
      <c r="F469" s="123" t="s">
        <v>296</v>
      </c>
      <c r="G469" s="239"/>
      <c r="H469" s="239"/>
      <c r="I469" s="76" t="str">
        <f t="shared" si="42"/>
        <v/>
      </c>
      <c r="J469" s="6">
        <f t="shared" si="51"/>
        <v>0</v>
      </c>
      <c r="K469" s="10"/>
      <c r="L469" s="10"/>
    </row>
    <row r="470" spans="1:12" s="37" customFormat="1" x14ac:dyDescent="0.25">
      <c r="A470" s="28"/>
      <c r="B470" s="28"/>
      <c r="C470" s="28"/>
      <c r="D470" s="28"/>
      <c r="E470" s="35" t="s">
        <v>159</v>
      </c>
      <c r="F470" s="123" t="s">
        <v>45</v>
      </c>
      <c r="G470" s="239"/>
      <c r="H470" s="239"/>
      <c r="I470" s="76" t="str">
        <f t="shared" si="42"/>
        <v/>
      </c>
      <c r="J470" s="6">
        <f t="shared" si="51"/>
        <v>0</v>
      </c>
      <c r="K470" s="10"/>
      <c r="L470" s="10"/>
    </row>
    <row r="471" spans="1:12" s="37" customFormat="1" x14ac:dyDescent="0.25">
      <c r="A471" s="28"/>
      <c r="B471" s="28"/>
      <c r="C471" s="28"/>
      <c r="D471" s="28"/>
      <c r="E471" s="35" t="s">
        <v>160</v>
      </c>
      <c r="F471" s="123" t="s">
        <v>46</v>
      </c>
      <c r="G471" s="239"/>
      <c r="H471" s="239"/>
      <c r="I471" s="76" t="str">
        <f t="shared" si="42"/>
        <v/>
      </c>
      <c r="J471" s="6">
        <f t="shared" si="51"/>
        <v>0</v>
      </c>
      <c r="K471" s="10"/>
      <c r="L471" s="10"/>
    </row>
    <row r="472" spans="1:12" s="37" customFormat="1" ht="27" x14ac:dyDescent="0.25">
      <c r="A472" s="28"/>
      <c r="B472" s="28"/>
      <c r="C472" s="28"/>
      <c r="D472" s="28"/>
      <c r="E472" s="35" t="s">
        <v>162</v>
      </c>
      <c r="F472" s="123" t="s">
        <v>61</v>
      </c>
      <c r="G472" s="239"/>
      <c r="H472" s="239"/>
      <c r="I472" s="76" t="str">
        <f t="shared" si="42"/>
        <v/>
      </c>
      <c r="J472" s="6">
        <f t="shared" si="51"/>
        <v>0</v>
      </c>
      <c r="K472" s="10"/>
      <c r="L472" s="10"/>
    </row>
    <row r="473" spans="1:12" s="37" customFormat="1" ht="27" x14ac:dyDescent="0.25">
      <c r="A473" s="28"/>
      <c r="B473" s="28"/>
      <c r="C473" s="28"/>
      <c r="D473" s="28"/>
      <c r="E473" s="35" t="s">
        <v>289</v>
      </c>
      <c r="F473" s="123" t="s">
        <v>297</v>
      </c>
      <c r="G473" s="239"/>
      <c r="H473" s="239"/>
      <c r="I473" s="76" t="str">
        <f t="shared" si="42"/>
        <v/>
      </c>
      <c r="J473" s="6">
        <f t="shared" si="51"/>
        <v>0</v>
      </c>
      <c r="K473" s="10"/>
      <c r="L473" s="10"/>
    </row>
    <row r="474" spans="1:12" s="37" customFormat="1" x14ac:dyDescent="0.25">
      <c r="A474" s="28"/>
      <c r="B474" s="28"/>
      <c r="C474" s="28"/>
      <c r="D474" s="28"/>
      <c r="E474" s="35" t="s">
        <v>290</v>
      </c>
      <c r="F474" s="123" t="s">
        <v>47</v>
      </c>
      <c r="G474" s="239"/>
      <c r="H474" s="239"/>
      <c r="I474" s="76" t="str">
        <f t="shared" si="42"/>
        <v/>
      </c>
      <c r="J474" s="6">
        <f t="shared" si="51"/>
        <v>0</v>
      </c>
      <c r="K474" s="10"/>
      <c r="L474" s="10"/>
    </row>
    <row r="475" spans="1:12" s="37" customFormat="1" x14ac:dyDescent="0.25">
      <c r="A475" s="28"/>
      <c r="B475" s="28"/>
      <c r="C475" s="28"/>
      <c r="D475" s="28"/>
      <c r="E475" s="35" t="s">
        <v>291</v>
      </c>
      <c r="F475" s="123" t="s">
        <v>298</v>
      </c>
      <c r="G475" s="239"/>
      <c r="H475" s="239"/>
      <c r="I475" s="76" t="str">
        <f t="shared" si="42"/>
        <v/>
      </c>
      <c r="J475" s="6">
        <f t="shared" si="51"/>
        <v>0</v>
      </c>
      <c r="K475" s="10"/>
      <c r="L475" s="10"/>
    </row>
    <row r="476" spans="1:12" s="37" customFormat="1" ht="27" x14ac:dyDescent="0.25">
      <c r="A476" s="28"/>
      <c r="B476" s="28"/>
      <c r="C476" s="28"/>
      <c r="D476" s="28"/>
      <c r="E476" s="35" t="s">
        <v>292</v>
      </c>
      <c r="F476" s="123" t="s">
        <v>299</v>
      </c>
      <c r="G476" s="239"/>
      <c r="H476" s="239"/>
      <c r="I476" s="76" t="str">
        <f t="shared" si="42"/>
        <v/>
      </c>
      <c r="J476" s="6">
        <f t="shared" si="51"/>
        <v>0</v>
      </c>
      <c r="K476" s="10"/>
      <c r="L476" s="10"/>
    </row>
    <row r="477" spans="1:12" s="37" customFormat="1" ht="27" x14ac:dyDescent="0.25">
      <c r="A477" s="28"/>
      <c r="B477" s="28"/>
      <c r="C477" s="28"/>
      <c r="D477" s="28"/>
      <c r="E477" s="35" t="s">
        <v>293</v>
      </c>
      <c r="F477" s="123" t="s">
        <v>62</v>
      </c>
      <c r="G477" s="239"/>
      <c r="H477" s="239"/>
      <c r="I477" s="76" t="str">
        <f t="shared" si="42"/>
        <v/>
      </c>
      <c r="J477" s="6">
        <f t="shared" si="51"/>
        <v>0</v>
      </c>
      <c r="K477" s="10"/>
      <c r="L477" s="10"/>
    </row>
    <row r="478" spans="1:12" s="37" customFormat="1" ht="27" x14ac:dyDescent="0.25">
      <c r="A478" s="28"/>
      <c r="B478" s="28"/>
      <c r="C478" s="28"/>
      <c r="D478" s="28"/>
      <c r="E478" s="35" t="s">
        <v>294</v>
      </c>
      <c r="F478" s="123" t="s">
        <v>300</v>
      </c>
      <c r="G478" s="239"/>
      <c r="H478" s="239"/>
      <c r="I478" s="76" t="str">
        <f t="shared" si="42"/>
        <v/>
      </c>
      <c r="J478" s="6">
        <f t="shared" si="51"/>
        <v>0</v>
      </c>
      <c r="K478" s="10"/>
      <c r="L478" s="10"/>
    </row>
    <row r="479" spans="1:12" s="37" customFormat="1" ht="27.75" thickBot="1" x14ac:dyDescent="0.3">
      <c r="A479" s="34"/>
      <c r="B479" s="34"/>
      <c r="C479" s="34"/>
      <c r="D479" s="34"/>
      <c r="E479" s="124" t="s">
        <v>295</v>
      </c>
      <c r="F479" s="125" t="s">
        <v>301</v>
      </c>
      <c r="G479" s="242"/>
      <c r="H479" s="242"/>
      <c r="I479" s="78" t="str">
        <f t="shared" si="42"/>
        <v/>
      </c>
      <c r="J479" s="33">
        <f t="shared" si="51"/>
        <v>0</v>
      </c>
      <c r="K479" s="10"/>
      <c r="L479" s="10"/>
    </row>
    <row r="480" spans="1:12" ht="15.75" thickBot="1" x14ac:dyDescent="0.3">
      <c r="A480" s="47"/>
      <c r="B480" s="50"/>
      <c r="C480" s="50"/>
      <c r="D480" s="50"/>
      <c r="E480" s="52"/>
      <c r="F480" s="49" t="s">
        <v>349</v>
      </c>
      <c r="G480" s="50">
        <f>SUM(G467:G479)</f>
        <v>0</v>
      </c>
      <c r="H480" s="50">
        <f>SUM(H467:H479)</f>
        <v>0</v>
      </c>
      <c r="I480" s="84" t="str">
        <f t="shared" si="42"/>
        <v/>
      </c>
      <c r="J480" s="56">
        <f>H480-G480</f>
        <v>0</v>
      </c>
      <c r="K480" s="13"/>
      <c r="L480" s="13"/>
    </row>
    <row r="481" spans="1:12" x14ac:dyDescent="0.25">
      <c r="A481" s="149"/>
      <c r="B481" s="122"/>
      <c r="C481" s="122"/>
      <c r="D481" s="122"/>
      <c r="E481" s="154"/>
      <c r="F481" s="150" t="s">
        <v>120</v>
      </c>
      <c r="G481" s="122"/>
      <c r="H481" s="122"/>
      <c r="I481" s="149"/>
      <c r="J481" s="149"/>
      <c r="K481" s="13"/>
      <c r="L481" s="13"/>
    </row>
    <row r="482" spans="1:12" s="37" customFormat="1" x14ac:dyDescent="0.25">
      <c r="A482" s="127"/>
      <c r="B482" s="127"/>
      <c r="C482" s="127"/>
      <c r="D482" s="127"/>
      <c r="E482" s="128" t="s">
        <v>154</v>
      </c>
      <c r="F482" s="129" t="s">
        <v>21</v>
      </c>
      <c r="G482" s="130">
        <f>G467</f>
        <v>0</v>
      </c>
      <c r="H482" s="130">
        <f>H467</f>
        <v>0</v>
      </c>
      <c r="I482" s="131" t="str">
        <f t="shared" ref="I482:I494" si="52">IF(OR(ISBLANK(G482),G482=0),"",H482/G482)</f>
        <v/>
      </c>
      <c r="J482" s="130">
        <f t="shared" ref="J482:J494" si="53">H482-G482</f>
        <v>0</v>
      </c>
      <c r="K482" s="10"/>
      <c r="L482" s="10"/>
    </row>
    <row r="483" spans="1:12" s="37" customFormat="1" x14ac:dyDescent="0.25">
      <c r="A483" s="127"/>
      <c r="B483" s="127"/>
      <c r="C483" s="127"/>
      <c r="D483" s="127"/>
      <c r="E483" s="128" t="s">
        <v>161</v>
      </c>
      <c r="F483" s="129" t="s">
        <v>60</v>
      </c>
      <c r="G483" s="130">
        <f t="shared" ref="G483:H494" si="54">G468</f>
        <v>0</v>
      </c>
      <c r="H483" s="130">
        <f t="shared" si="54"/>
        <v>0</v>
      </c>
      <c r="I483" s="131" t="str">
        <f t="shared" si="52"/>
        <v/>
      </c>
      <c r="J483" s="130">
        <f t="shared" si="53"/>
        <v>0</v>
      </c>
      <c r="K483" s="10"/>
      <c r="L483" s="10"/>
    </row>
    <row r="484" spans="1:12" s="37" customFormat="1" x14ac:dyDescent="0.25">
      <c r="A484" s="127"/>
      <c r="B484" s="127"/>
      <c r="C484" s="127"/>
      <c r="D484" s="127"/>
      <c r="E484" s="128" t="s">
        <v>288</v>
      </c>
      <c r="F484" s="129" t="s">
        <v>296</v>
      </c>
      <c r="G484" s="130">
        <f t="shared" si="54"/>
        <v>0</v>
      </c>
      <c r="H484" s="130">
        <f t="shared" si="54"/>
        <v>0</v>
      </c>
      <c r="I484" s="131" t="str">
        <f t="shared" si="52"/>
        <v/>
      </c>
      <c r="J484" s="130">
        <f t="shared" si="53"/>
        <v>0</v>
      </c>
      <c r="K484" s="10"/>
      <c r="L484" s="10"/>
    </row>
    <row r="485" spans="1:12" s="37" customFormat="1" x14ac:dyDescent="0.25">
      <c r="A485" s="127"/>
      <c r="B485" s="127"/>
      <c r="C485" s="127"/>
      <c r="D485" s="127"/>
      <c r="E485" s="128" t="s">
        <v>159</v>
      </c>
      <c r="F485" s="129" t="s">
        <v>45</v>
      </c>
      <c r="G485" s="130">
        <f t="shared" si="54"/>
        <v>0</v>
      </c>
      <c r="H485" s="130">
        <f t="shared" si="54"/>
        <v>0</v>
      </c>
      <c r="I485" s="131" t="str">
        <f t="shared" si="52"/>
        <v/>
      </c>
      <c r="J485" s="130">
        <f t="shared" si="53"/>
        <v>0</v>
      </c>
      <c r="K485" s="10"/>
      <c r="L485" s="10"/>
    </row>
    <row r="486" spans="1:12" s="37" customFormat="1" x14ac:dyDescent="0.25">
      <c r="A486" s="127"/>
      <c r="B486" s="127"/>
      <c r="C486" s="127"/>
      <c r="D486" s="127"/>
      <c r="E486" s="128" t="s">
        <v>160</v>
      </c>
      <c r="F486" s="129" t="s">
        <v>46</v>
      </c>
      <c r="G486" s="130">
        <f t="shared" si="54"/>
        <v>0</v>
      </c>
      <c r="H486" s="130">
        <f t="shared" si="54"/>
        <v>0</v>
      </c>
      <c r="I486" s="131" t="str">
        <f t="shared" si="52"/>
        <v/>
      </c>
      <c r="J486" s="130">
        <f t="shared" si="53"/>
        <v>0</v>
      </c>
      <c r="K486" s="10"/>
      <c r="L486" s="10"/>
    </row>
    <row r="487" spans="1:12" s="37" customFormat="1" ht="27" x14ac:dyDescent="0.25">
      <c r="A487" s="127"/>
      <c r="B487" s="127"/>
      <c r="C487" s="127"/>
      <c r="D487" s="127"/>
      <c r="E487" s="128" t="s">
        <v>162</v>
      </c>
      <c r="F487" s="129" t="s">
        <v>61</v>
      </c>
      <c r="G487" s="130">
        <f t="shared" si="54"/>
        <v>0</v>
      </c>
      <c r="H487" s="130">
        <f t="shared" si="54"/>
        <v>0</v>
      </c>
      <c r="I487" s="131" t="str">
        <f t="shared" si="52"/>
        <v/>
      </c>
      <c r="J487" s="130">
        <f t="shared" si="53"/>
        <v>0</v>
      </c>
      <c r="K487" s="10"/>
      <c r="L487" s="10"/>
    </row>
    <row r="488" spans="1:12" s="37" customFormat="1" ht="27" x14ac:dyDescent="0.25">
      <c r="A488" s="127"/>
      <c r="B488" s="127"/>
      <c r="C488" s="127"/>
      <c r="D488" s="127"/>
      <c r="E488" s="128" t="s">
        <v>289</v>
      </c>
      <c r="F488" s="129" t="s">
        <v>297</v>
      </c>
      <c r="G488" s="130">
        <f t="shared" si="54"/>
        <v>0</v>
      </c>
      <c r="H488" s="130">
        <f t="shared" si="54"/>
        <v>0</v>
      </c>
      <c r="I488" s="131" t="str">
        <f t="shared" si="52"/>
        <v/>
      </c>
      <c r="J488" s="130">
        <f t="shared" si="53"/>
        <v>0</v>
      </c>
      <c r="K488" s="10"/>
      <c r="L488" s="10"/>
    </row>
    <row r="489" spans="1:12" s="37" customFormat="1" x14ac:dyDescent="0.25">
      <c r="A489" s="127"/>
      <c r="B489" s="127"/>
      <c r="C489" s="127"/>
      <c r="D489" s="127"/>
      <c r="E489" s="128" t="s">
        <v>290</v>
      </c>
      <c r="F489" s="129" t="s">
        <v>47</v>
      </c>
      <c r="G489" s="130">
        <f t="shared" si="54"/>
        <v>0</v>
      </c>
      <c r="H489" s="130">
        <f t="shared" si="54"/>
        <v>0</v>
      </c>
      <c r="I489" s="131" t="str">
        <f t="shared" si="52"/>
        <v/>
      </c>
      <c r="J489" s="130">
        <f t="shared" si="53"/>
        <v>0</v>
      </c>
      <c r="K489" s="10"/>
      <c r="L489" s="10"/>
    </row>
    <row r="490" spans="1:12" s="37" customFormat="1" x14ac:dyDescent="0.25">
      <c r="A490" s="127"/>
      <c r="B490" s="127"/>
      <c r="C490" s="127"/>
      <c r="D490" s="127"/>
      <c r="E490" s="128" t="s">
        <v>291</v>
      </c>
      <c r="F490" s="129" t="s">
        <v>298</v>
      </c>
      <c r="G490" s="130">
        <f t="shared" si="54"/>
        <v>0</v>
      </c>
      <c r="H490" s="130">
        <f t="shared" si="54"/>
        <v>0</v>
      </c>
      <c r="I490" s="131" t="str">
        <f t="shared" si="52"/>
        <v/>
      </c>
      <c r="J490" s="130">
        <f t="shared" si="53"/>
        <v>0</v>
      </c>
      <c r="K490" s="10"/>
      <c r="L490" s="10"/>
    </row>
    <row r="491" spans="1:12" s="37" customFormat="1" ht="27" x14ac:dyDescent="0.25">
      <c r="A491" s="127"/>
      <c r="B491" s="127"/>
      <c r="C491" s="127"/>
      <c r="D491" s="127"/>
      <c r="E491" s="128" t="s">
        <v>292</v>
      </c>
      <c r="F491" s="129" t="s">
        <v>299</v>
      </c>
      <c r="G491" s="130">
        <f t="shared" si="54"/>
        <v>0</v>
      </c>
      <c r="H491" s="130">
        <f t="shared" si="54"/>
        <v>0</v>
      </c>
      <c r="I491" s="131" t="str">
        <f t="shared" si="52"/>
        <v/>
      </c>
      <c r="J491" s="130">
        <f t="shared" si="53"/>
        <v>0</v>
      </c>
      <c r="K491" s="10"/>
      <c r="L491" s="10"/>
    </row>
    <row r="492" spans="1:12" s="37" customFormat="1" ht="27" x14ac:dyDescent="0.25">
      <c r="A492" s="127"/>
      <c r="B492" s="127"/>
      <c r="C492" s="127"/>
      <c r="D492" s="127"/>
      <c r="E492" s="128" t="s">
        <v>293</v>
      </c>
      <c r="F492" s="129" t="s">
        <v>62</v>
      </c>
      <c r="G492" s="130">
        <f t="shared" si="54"/>
        <v>0</v>
      </c>
      <c r="H492" s="130">
        <f t="shared" si="54"/>
        <v>0</v>
      </c>
      <c r="I492" s="131" t="str">
        <f t="shared" si="52"/>
        <v/>
      </c>
      <c r="J492" s="130">
        <f t="shared" si="53"/>
        <v>0</v>
      </c>
      <c r="K492" s="10"/>
      <c r="L492" s="10"/>
    </row>
    <row r="493" spans="1:12" s="37" customFormat="1" ht="27" x14ac:dyDescent="0.25">
      <c r="A493" s="127"/>
      <c r="B493" s="127"/>
      <c r="C493" s="127"/>
      <c r="D493" s="127"/>
      <c r="E493" s="128" t="s">
        <v>294</v>
      </c>
      <c r="F493" s="129" t="s">
        <v>300</v>
      </c>
      <c r="G493" s="130">
        <f t="shared" si="54"/>
        <v>0</v>
      </c>
      <c r="H493" s="130">
        <f t="shared" si="54"/>
        <v>0</v>
      </c>
      <c r="I493" s="131" t="str">
        <f t="shared" si="52"/>
        <v/>
      </c>
      <c r="J493" s="130">
        <f t="shared" si="53"/>
        <v>0</v>
      </c>
      <c r="K493" s="10"/>
      <c r="L493" s="10"/>
    </row>
    <row r="494" spans="1:12" s="37" customFormat="1" ht="27.75" thickBot="1" x14ac:dyDescent="0.3">
      <c r="A494" s="132"/>
      <c r="B494" s="132"/>
      <c r="C494" s="132"/>
      <c r="D494" s="132"/>
      <c r="E494" s="133" t="s">
        <v>295</v>
      </c>
      <c r="F494" s="134" t="s">
        <v>301</v>
      </c>
      <c r="G494" s="130">
        <f t="shared" si="54"/>
        <v>0</v>
      </c>
      <c r="H494" s="130">
        <f t="shared" si="54"/>
        <v>0</v>
      </c>
      <c r="I494" s="136" t="str">
        <f t="shared" si="52"/>
        <v/>
      </c>
      <c r="J494" s="135">
        <f t="shared" si="53"/>
        <v>0</v>
      </c>
      <c r="K494" s="10"/>
      <c r="L494" s="10"/>
    </row>
    <row r="495" spans="1:12" ht="15.75" thickBot="1" x14ac:dyDescent="0.3">
      <c r="A495" s="68"/>
      <c r="B495" s="71"/>
      <c r="C495" s="71"/>
      <c r="D495" s="71"/>
      <c r="E495" s="73"/>
      <c r="F495" s="70" t="s">
        <v>121</v>
      </c>
      <c r="G495" s="71">
        <f>SUM(G482:G494)</f>
        <v>0</v>
      </c>
      <c r="H495" s="71">
        <f>SUM(H482:H494)</f>
        <v>0</v>
      </c>
      <c r="I495" s="85" t="str">
        <f t="shared" si="42"/>
        <v/>
      </c>
      <c r="J495" s="81">
        <f>H495-G495</f>
        <v>0</v>
      </c>
      <c r="K495" s="13"/>
      <c r="L495" s="13"/>
    </row>
    <row r="496" spans="1:12" x14ac:dyDescent="0.25">
      <c r="A496" s="20"/>
      <c r="B496" s="15" t="s">
        <v>122</v>
      </c>
      <c r="C496" s="20"/>
      <c r="D496" s="20"/>
      <c r="E496" s="20"/>
      <c r="F496" s="16" t="s">
        <v>123</v>
      </c>
      <c r="G496" s="20"/>
      <c r="H496" s="20"/>
      <c r="I496" s="80" t="str">
        <f t="shared" si="42"/>
        <v/>
      </c>
      <c r="J496" s="20"/>
      <c r="K496" s="10"/>
      <c r="L496" s="10"/>
    </row>
    <row r="497" spans="1:12" x14ac:dyDescent="0.25">
      <c r="A497" s="6"/>
      <c r="B497" s="6"/>
      <c r="C497" s="7">
        <v>620</v>
      </c>
      <c r="D497" s="7"/>
      <c r="E497" s="7"/>
      <c r="F497" s="8" t="s">
        <v>124</v>
      </c>
      <c r="G497" s="239"/>
      <c r="H497" s="239"/>
      <c r="I497" s="76" t="str">
        <f t="shared" si="42"/>
        <v/>
      </c>
      <c r="J497" s="6"/>
      <c r="K497" s="10"/>
      <c r="L497" s="10"/>
    </row>
    <row r="498" spans="1:12" x14ac:dyDescent="0.25">
      <c r="A498" s="6"/>
      <c r="B498" s="6"/>
      <c r="C498" s="6"/>
      <c r="D498" s="6">
        <v>126</v>
      </c>
      <c r="E498" s="6">
        <v>411</v>
      </c>
      <c r="F498" s="9" t="s">
        <v>10</v>
      </c>
      <c r="G498" s="239"/>
      <c r="H498" s="239"/>
      <c r="I498" s="76" t="str">
        <f t="shared" si="42"/>
        <v/>
      </c>
      <c r="J498" s="6">
        <f t="shared" ref="J498:J515" si="55">H498-G498</f>
        <v>0</v>
      </c>
      <c r="K498" s="10"/>
      <c r="L498" s="10"/>
    </row>
    <row r="499" spans="1:12" ht="27" x14ac:dyDescent="0.25">
      <c r="A499" s="6"/>
      <c r="B499" s="6"/>
      <c r="C499" s="6"/>
      <c r="D499" s="6">
        <v>127</v>
      </c>
      <c r="E499" s="6">
        <v>412</v>
      </c>
      <c r="F499" s="9" t="s">
        <v>11</v>
      </c>
      <c r="G499" s="239"/>
      <c r="H499" s="239"/>
      <c r="I499" s="76" t="str">
        <f t="shared" si="42"/>
        <v/>
      </c>
      <c r="J499" s="6">
        <f t="shared" si="55"/>
        <v>0</v>
      </c>
      <c r="K499" s="10"/>
      <c r="L499" s="10"/>
    </row>
    <row r="500" spans="1:12" x14ac:dyDescent="0.25">
      <c r="A500" s="6"/>
      <c r="B500" s="6"/>
      <c r="C500" s="6"/>
      <c r="D500" s="6">
        <v>128</v>
      </c>
      <c r="E500" s="6">
        <v>413</v>
      </c>
      <c r="F500" s="9" t="s">
        <v>12</v>
      </c>
      <c r="G500" s="239"/>
      <c r="H500" s="239"/>
      <c r="I500" s="76" t="str">
        <f t="shared" si="42"/>
        <v/>
      </c>
      <c r="J500" s="6">
        <f t="shared" si="55"/>
        <v>0</v>
      </c>
      <c r="K500" s="10"/>
      <c r="L500" s="10"/>
    </row>
    <row r="501" spans="1:12" x14ac:dyDescent="0.25">
      <c r="A501" s="6"/>
      <c r="B501" s="6"/>
      <c r="C501" s="6"/>
      <c r="D501" s="6">
        <v>129</v>
      </c>
      <c r="E501" s="6">
        <v>414</v>
      </c>
      <c r="F501" s="9" t="s">
        <v>13</v>
      </c>
      <c r="G501" s="239"/>
      <c r="H501" s="239"/>
      <c r="I501" s="76" t="str">
        <f t="shared" si="42"/>
        <v/>
      </c>
      <c r="J501" s="6">
        <f t="shared" si="55"/>
        <v>0</v>
      </c>
      <c r="K501" s="10"/>
      <c r="L501" s="10"/>
    </row>
    <row r="502" spans="1:12" x14ac:dyDescent="0.25">
      <c r="A502" s="6"/>
      <c r="B502" s="6"/>
      <c r="C502" s="6"/>
      <c r="D502" s="6">
        <v>130</v>
      </c>
      <c r="E502" s="6">
        <v>415</v>
      </c>
      <c r="F502" s="9" t="s">
        <v>125</v>
      </c>
      <c r="G502" s="239"/>
      <c r="H502" s="239"/>
      <c r="I502" s="76" t="str">
        <f t="shared" si="42"/>
        <v/>
      </c>
      <c r="J502" s="6">
        <f t="shared" si="55"/>
        <v>0</v>
      </c>
      <c r="K502" s="10"/>
      <c r="L502" s="10"/>
    </row>
    <row r="503" spans="1:12" ht="27" x14ac:dyDescent="0.25">
      <c r="A503" s="6"/>
      <c r="B503" s="6"/>
      <c r="C503" s="6"/>
      <c r="D503" s="6">
        <v>131</v>
      </c>
      <c r="E503" s="6">
        <v>416</v>
      </c>
      <c r="F503" s="9" t="s">
        <v>15</v>
      </c>
      <c r="G503" s="239"/>
      <c r="H503" s="239"/>
      <c r="I503" s="76" t="str">
        <f t="shared" si="42"/>
        <v/>
      </c>
      <c r="J503" s="6">
        <f t="shared" si="55"/>
        <v>0</v>
      </c>
      <c r="K503" s="10"/>
      <c r="L503" s="10"/>
    </row>
    <row r="504" spans="1:12" x14ac:dyDescent="0.25">
      <c r="A504" s="6"/>
      <c r="B504" s="6"/>
      <c r="C504" s="6"/>
      <c r="D504" s="6">
        <v>132</v>
      </c>
      <c r="E504" s="6">
        <v>421</v>
      </c>
      <c r="F504" s="9" t="s">
        <v>32</v>
      </c>
      <c r="G504" s="239"/>
      <c r="H504" s="239"/>
      <c r="I504" s="76" t="str">
        <f t="shared" si="42"/>
        <v/>
      </c>
      <c r="J504" s="6">
        <f t="shared" si="55"/>
        <v>0</v>
      </c>
      <c r="K504" s="10"/>
      <c r="L504" s="10"/>
    </row>
    <row r="505" spans="1:12" x14ac:dyDescent="0.25">
      <c r="A505" s="6"/>
      <c r="B505" s="6"/>
      <c r="C505" s="6"/>
      <c r="D505" s="6">
        <v>133</v>
      </c>
      <c r="E505" s="6">
        <v>422</v>
      </c>
      <c r="F505" s="9" t="s">
        <v>33</v>
      </c>
      <c r="G505" s="239"/>
      <c r="H505" s="239"/>
      <c r="I505" s="76" t="str">
        <f t="shared" si="42"/>
        <v/>
      </c>
      <c r="J505" s="6">
        <f t="shared" si="55"/>
        <v>0</v>
      </c>
      <c r="K505" s="10"/>
      <c r="L505" s="10"/>
    </row>
    <row r="506" spans="1:12" x14ac:dyDescent="0.25">
      <c r="A506" s="6"/>
      <c r="B506" s="6"/>
      <c r="C506" s="6"/>
      <c r="D506" s="6">
        <v>134</v>
      </c>
      <c r="E506" s="6">
        <v>423</v>
      </c>
      <c r="F506" s="9" t="s">
        <v>34</v>
      </c>
      <c r="G506" s="239"/>
      <c r="H506" s="239"/>
      <c r="I506" s="76" t="str">
        <f t="shared" si="42"/>
        <v/>
      </c>
      <c r="J506" s="6">
        <f t="shared" si="55"/>
        <v>0</v>
      </c>
      <c r="K506" s="10"/>
      <c r="L506" s="10"/>
    </row>
    <row r="507" spans="1:12" x14ac:dyDescent="0.25">
      <c r="A507" s="6"/>
      <c r="B507" s="6"/>
      <c r="C507" s="6"/>
      <c r="D507" s="6">
        <v>135</v>
      </c>
      <c r="E507" s="6">
        <v>424</v>
      </c>
      <c r="F507" s="9" t="s">
        <v>69</v>
      </c>
      <c r="G507" s="239"/>
      <c r="H507" s="239"/>
      <c r="I507" s="76" t="str">
        <f t="shared" si="42"/>
        <v/>
      </c>
      <c r="J507" s="6">
        <f t="shared" si="55"/>
        <v>0</v>
      </c>
      <c r="K507" s="10"/>
      <c r="L507" s="10"/>
    </row>
    <row r="508" spans="1:12" ht="27" x14ac:dyDescent="0.25">
      <c r="A508" s="6"/>
      <c r="B508" s="6"/>
      <c r="C508" s="6"/>
      <c r="D508" s="6">
        <v>136</v>
      </c>
      <c r="E508" s="6">
        <v>425</v>
      </c>
      <c r="F508" s="9" t="s">
        <v>70</v>
      </c>
      <c r="G508" s="239"/>
      <c r="H508" s="239"/>
      <c r="I508" s="76" t="str">
        <f t="shared" si="42"/>
        <v/>
      </c>
      <c r="J508" s="6">
        <f t="shared" si="55"/>
        <v>0</v>
      </c>
      <c r="K508" s="10"/>
      <c r="L508" s="10"/>
    </row>
    <row r="509" spans="1:12" x14ac:dyDescent="0.25">
      <c r="A509" s="6"/>
      <c r="B509" s="6"/>
      <c r="C509" s="6"/>
      <c r="D509" s="6">
        <v>137</v>
      </c>
      <c r="E509" s="6">
        <v>426</v>
      </c>
      <c r="F509" s="9" t="s">
        <v>28</v>
      </c>
      <c r="G509" s="239"/>
      <c r="H509" s="239"/>
      <c r="I509" s="76" t="str">
        <f t="shared" si="42"/>
        <v/>
      </c>
      <c r="J509" s="6">
        <f t="shared" si="55"/>
        <v>0</v>
      </c>
      <c r="K509" s="10"/>
      <c r="L509" s="10"/>
    </row>
    <row r="510" spans="1:12" x14ac:dyDescent="0.25">
      <c r="A510" s="6"/>
      <c r="B510" s="6"/>
      <c r="C510" s="6"/>
      <c r="D510" s="6">
        <v>138</v>
      </c>
      <c r="E510" s="6">
        <v>465</v>
      </c>
      <c r="F510" s="9" t="s">
        <v>36</v>
      </c>
      <c r="G510" s="239"/>
      <c r="H510" s="239"/>
      <c r="I510" s="76" t="str">
        <f t="shared" si="42"/>
        <v/>
      </c>
      <c r="J510" s="6">
        <f t="shared" si="55"/>
        <v>0</v>
      </c>
      <c r="K510" s="10"/>
      <c r="L510" s="10"/>
    </row>
    <row r="511" spans="1:12" x14ac:dyDescent="0.25">
      <c r="A511" s="6"/>
      <c r="B511" s="6"/>
      <c r="C511" s="6"/>
      <c r="D511" s="6">
        <v>139</v>
      </c>
      <c r="E511" s="6">
        <v>482</v>
      </c>
      <c r="F511" s="9" t="s">
        <v>29</v>
      </c>
      <c r="G511" s="239"/>
      <c r="H511" s="239"/>
      <c r="I511" s="76" t="str">
        <f t="shared" si="42"/>
        <v/>
      </c>
      <c r="J511" s="6">
        <f t="shared" si="55"/>
        <v>0</v>
      </c>
      <c r="K511" s="10"/>
      <c r="L511" s="10"/>
    </row>
    <row r="512" spans="1:12" ht="27" x14ac:dyDescent="0.25">
      <c r="A512" s="6"/>
      <c r="B512" s="6"/>
      <c r="C512" s="6"/>
      <c r="D512" s="6">
        <v>140</v>
      </c>
      <c r="E512" s="6">
        <v>483</v>
      </c>
      <c r="F512" s="9" t="s">
        <v>72</v>
      </c>
      <c r="G512" s="239"/>
      <c r="H512" s="239"/>
      <c r="I512" s="76" t="str">
        <f t="shared" si="42"/>
        <v/>
      </c>
      <c r="J512" s="6">
        <f t="shared" si="55"/>
        <v>0</v>
      </c>
      <c r="K512" s="10"/>
      <c r="L512" s="10"/>
    </row>
    <row r="513" spans="1:12" x14ac:dyDescent="0.25">
      <c r="A513" s="6"/>
      <c r="B513" s="6"/>
      <c r="C513" s="6"/>
      <c r="D513" s="6">
        <v>141</v>
      </c>
      <c r="E513" s="6">
        <v>511</v>
      </c>
      <c r="F513" s="9" t="s">
        <v>40</v>
      </c>
      <c r="G513" s="239"/>
      <c r="H513" s="239"/>
      <c r="I513" s="76" t="str">
        <f t="shared" si="42"/>
        <v/>
      </c>
      <c r="J513" s="6">
        <f t="shared" si="55"/>
        <v>0</v>
      </c>
      <c r="K513" s="10"/>
      <c r="L513" s="10"/>
    </row>
    <row r="514" spans="1:12" x14ac:dyDescent="0.25">
      <c r="A514" s="6"/>
      <c r="B514" s="6"/>
      <c r="C514" s="6"/>
      <c r="D514" s="6">
        <v>142</v>
      </c>
      <c r="E514" s="6">
        <v>512</v>
      </c>
      <c r="F514" s="9" t="s">
        <v>41</v>
      </c>
      <c r="G514" s="239"/>
      <c r="H514" s="239"/>
      <c r="I514" s="76" t="str">
        <f t="shared" si="42"/>
        <v/>
      </c>
      <c r="J514" s="6">
        <f t="shared" si="55"/>
        <v>0</v>
      </c>
      <c r="K514" s="10"/>
      <c r="L514" s="10"/>
    </row>
    <row r="515" spans="1:12" ht="15.75" thickBot="1" x14ac:dyDescent="0.3">
      <c r="A515" s="33"/>
      <c r="B515" s="33"/>
      <c r="C515" s="33"/>
      <c r="D515" s="33">
        <v>143</v>
      </c>
      <c r="E515" s="33">
        <v>541</v>
      </c>
      <c r="F515" s="34" t="s">
        <v>126</v>
      </c>
      <c r="G515" s="242"/>
      <c r="H515" s="242"/>
      <c r="I515" s="78" t="str">
        <f t="shared" si="42"/>
        <v/>
      </c>
      <c r="J515" s="33">
        <f t="shared" si="55"/>
        <v>0</v>
      </c>
      <c r="K515" s="10"/>
      <c r="L515" s="10"/>
    </row>
    <row r="516" spans="1:12" ht="27" x14ac:dyDescent="0.25">
      <c r="A516" s="149"/>
      <c r="B516" s="149"/>
      <c r="C516" s="149"/>
      <c r="D516" s="149"/>
      <c r="E516" s="155"/>
      <c r="F516" s="150" t="s">
        <v>127</v>
      </c>
      <c r="G516" s="245"/>
      <c r="H516" s="245"/>
      <c r="I516" s="149"/>
      <c r="J516" s="149"/>
      <c r="K516" s="10"/>
      <c r="L516" s="10"/>
    </row>
    <row r="517" spans="1:12" s="37" customFormat="1" x14ac:dyDescent="0.25">
      <c r="A517" s="28"/>
      <c r="B517" s="28"/>
      <c r="C517" s="28"/>
      <c r="D517" s="28"/>
      <c r="E517" s="35" t="s">
        <v>154</v>
      </c>
      <c r="F517" s="123" t="s">
        <v>21</v>
      </c>
      <c r="G517" s="239"/>
      <c r="H517" s="239"/>
      <c r="I517" s="76" t="str">
        <f t="shared" ref="I517:I529" si="56">IF(OR(ISBLANK(G517),G517=0),"",H517/G517)</f>
        <v/>
      </c>
      <c r="J517" s="6">
        <f t="shared" ref="J517:J529" si="57">H517-G517</f>
        <v>0</v>
      </c>
      <c r="K517" s="10"/>
      <c r="L517" s="10"/>
    </row>
    <row r="518" spans="1:12" s="37" customFormat="1" x14ac:dyDescent="0.25">
      <c r="A518" s="28"/>
      <c r="B518" s="28"/>
      <c r="C518" s="28"/>
      <c r="D518" s="28"/>
      <c r="E518" s="35" t="s">
        <v>161</v>
      </c>
      <c r="F518" s="123" t="s">
        <v>60</v>
      </c>
      <c r="G518" s="239"/>
      <c r="H518" s="239"/>
      <c r="I518" s="76" t="str">
        <f t="shared" si="56"/>
        <v/>
      </c>
      <c r="J518" s="6">
        <f t="shared" si="57"/>
        <v>0</v>
      </c>
      <c r="K518" s="10"/>
      <c r="L518" s="10"/>
    </row>
    <row r="519" spans="1:12" s="37" customFormat="1" x14ac:dyDescent="0.25">
      <c r="A519" s="28"/>
      <c r="B519" s="28"/>
      <c r="C519" s="28"/>
      <c r="D519" s="28"/>
      <c r="E519" s="35" t="s">
        <v>288</v>
      </c>
      <c r="F519" s="123" t="s">
        <v>296</v>
      </c>
      <c r="G519" s="239"/>
      <c r="H519" s="239"/>
      <c r="I519" s="76" t="str">
        <f t="shared" si="56"/>
        <v/>
      </c>
      <c r="J519" s="6">
        <f t="shared" si="57"/>
        <v>0</v>
      </c>
      <c r="K519" s="10"/>
      <c r="L519" s="10"/>
    </row>
    <row r="520" spans="1:12" s="37" customFormat="1" x14ac:dyDescent="0.25">
      <c r="A520" s="28"/>
      <c r="B520" s="28"/>
      <c r="C520" s="28"/>
      <c r="D520" s="28"/>
      <c r="E520" s="35" t="s">
        <v>159</v>
      </c>
      <c r="F520" s="123" t="s">
        <v>45</v>
      </c>
      <c r="G520" s="239"/>
      <c r="H520" s="239"/>
      <c r="I520" s="76" t="str">
        <f t="shared" si="56"/>
        <v/>
      </c>
      <c r="J520" s="6">
        <f t="shared" si="57"/>
        <v>0</v>
      </c>
      <c r="K520" s="10"/>
      <c r="L520" s="10"/>
    </row>
    <row r="521" spans="1:12" s="37" customFormat="1" x14ac:dyDescent="0.25">
      <c r="A521" s="28"/>
      <c r="B521" s="28"/>
      <c r="C521" s="28"/>
      <c r="D521" s="28"/>
      <c r="E521" s="35" t="s">
        <v>160</v>
      </c>
      <c r="F521" s="123" t="s">
        <v>46</v>
      </c>
      <c r="G521" s="239"/>
      <c r="H521" s="239"/>
      <c r="I521" s="76" t="str">
        <f t="shared" si="56"/>
        <v/>
      </c>
      <c r="J521" s="6">
        <f t="shared" si="57"/>
        <v>0</v>
      </c>
      <c r="K521" s="10"/>
      <c r="L521" s="10"/>
    </row>
    <row r="522" spans="1:12" s="37" customFormat="1" ht="27" x14ac:dyDescent="0.25">
      <c r="A522" s="28"/>
      <c r="B522" s="28"/>
      <c r="C522" s="28"/>
      <c r="D522" s="28"/>
      <c r="E522" s="35" t="s">
        <v>162</v>
      </c>
      <c r="F522" s="123" t="s">
        <v>61</v>
      </c>
      <c r="G522" s="239"/>
      <c r="H522" s="239"/>
      <c r="I522" s="76" t="str">
        <f t="shared" si="56"/>
        <v/>
      </c>
      <c r="J522" s="6">
        <f t="shared" si="57"/>
        <v>0</v>
      </c>
      <c r="K522" s="10"/>
      <c r="L522" s="10"/>
    </row>
    <row r="523" spans="1:12" s="37" customFormat="1" ht="27" x14ac:dyDescent="0.25">
      <c r="A523" s="28"/>
      <c r="B523" s="28"/>
      <c r="C523" s="28"/>
      <c r="D523" s="28"/>
      <c r="E523" s="35" t="s">
        <v>289</v>
      </c>
      <c r="F523" s="123" t="s">
        <v>297</v>
      </c>
      <c r="G523" s="239"/>
      <c r="H523" s="239"/>
      <c r="I523" s="76" t="str">
        <f t="shared" si="56"/>
        <v/>
      </c>
      <c r="J523" s="6">
        <f t="shared" si="57"/>
        <v>0</v>
      </c>
      <c r="K523" s="10"/>
      <c r="L523" s="10"/>
    </row>
    <row r="524" spans="1:12" s="37" customFormat="1" x14ac:dyDescent="0.25">
      <c r="A524" s="28"/>
      <c r="B524" s="28"/>
      <c r="C524" s="28"/>
      <c r="D524" s="28"/>
      <c r="E524" s="35" t="s">
        <v>290</v>
      </c>
      <c r="F524" s="123" t="s">
        <v>47</v>
      </c>
      <c r="G524" s="239"/>
      <c r="H524" s="239"/>
      <c r="I524" s="76" t="str">
        <f t="shared" si="56"/>
        <v/>
      </c>
      <c r="J524" s="6">
        <f t="shared" si="57"/>
        <v>0</v>
      </c>
      <c r="K524" s="10"/>
      <c r="L524" s="10"/>
    </row>
    <row r="525" spans="1:12" s="37" customFormat="1" x14ac:dyDescent="0.25">
      <c r="A525" s="28"/>
      <c r="B525" s="28"/>
      <c r="C525" s="28"/>
      <c r="D525" s="28"/>
      <c r="E525" s="35" t="s">
        <v>291</v>
      </c>
      <c r="F525" s="123" t="s">
        <v>298</v>
      </c>
      <c r="G525" s="239"/>
      <c r="H525" s="239"/>
      <c r="I525" s="76" t="str">
        <f t="shared" si="56"/>
        <v/>
      </c>
      <c r="J525" s="6">
        <f t="shared" si="57"/>
        <v>0</v>
      </c>
      <c r="K525" s="10"/>
      <c r="L525" s="10"/>
    </row>
    <row r="526" spans="1:12" s="37" customFormat="1" ht="27" x14ac:dyDescent="0.25">
      <c r="A526" s="28"/>
      <c r="B526" s="28"/>
      <c r="C526" s="28"/>
      <c r="D526" s="28"/>
      <c r="E526" s="35" t="s">
        <v>292</v>
      </c>
      <c r="F526" s="123" t="s">
        <v>299</v>
      </c>
      <c r="G526" s="239"/>
      <c r="H526" s="239"/>
      <c r="I526" s="76" t="str">
        <f t="shared" si="56"/>
        <v/>
      </c>
      <c r="J526" s="6">
        <f t="shared" si="57"/>
        <v>0</v>
      </c>
      <c r="K526" s="10"/>
      <c r="L526" s="10"/>
    </row>
    <row r="527" spans="1:12" s="37" customFormat="1" ht="27" x14ac:dyDescent="0.25">
      <c r="A527" s="28"/>
      <c r="B527" s="28"/>
      <c r="C527" s="28"/>
      <c r="D527" s="28"/>
      <c r="E527" s="35" t="s">
        <v>293</v>
      </c>
      <c r="F527" s="123" t="s">
        <v>62</v>
      </c>
      <c r="G527" s="239"/>
      <c r="H527" s="239"/>
      <c r="I527" s="76" t="str">
        <f t="shared" si="56"/>
        <v/>
      </c>
      <c r="J527" s="6">
        <f t="shared" si="57"/>
        <v>0</v>
      </c>
      <c r="K527" s="10"/>
      <c r="L527" s="10"/>
    </row>
    <row r="528" spans="1:12" s="37" customFormat="1" ht="27" x14ac:dyDescent="0.25">
      <c r="A528" s="28"/>
      <c r="B528" s="28"/>
      <c r="C528" s="28"/>
      <c r="D528" s="28"/>
      <c r="E528" s="35" t="s">
        <v>294</v>
      </c>
      <c r="F528" s="123" t="s">
        <v>300</v>
      </c>
      <c r="G528" s="239"/>
      <c r="H528" s="239"/>
      <c r="I528" s="76" t="str">
        <f t="shared" si="56"/>
        <v/>
      </c>
      <c r="J528" s="6">
        <f t="shared" si="57"/>
        <v>0</v>
      </c>
      <c r="K528" s="10"/>
      <c r="L528" s="10"/>
    </row>
    <row r="529" spans="1:12" s="37" customFormat="1" ht="27.75" thickBot="1" x14ac:dyDescent="0.3">
      <c r="A529" s="34"/>
      <c r="B529" s="34"/>
      <c r="C529" s="34"/>
      <c r="D529" s="34"/>
      <c r="E529" s="124" t="s">
        <v>295</v>
      </c>
      <c r="F529" s="125" t="s">
        <v>301</v>
      </c>
      <c r="G529" s="242"/>
      <c r="H529" s="242"/>
      <c r="I529" s="78" t="str">
        <f t="shared" si="56"/>
        <v/>
      </c>
      <c r="J529" s="33">
        <f t="shared" si="57"/>
        <v>0</v>
      </c>
      <c r="K529" s="10"/>
      <c r="L529" s="10"/>
    </row>
    <row r="530" spans="1:12" ht="15.75" thickBot="1" x14ac:dyDescent="0.3">
      <c r="A530" s="47"/>
      <c r="B530" s="48"/>
      <c r="C530" s="48"/>
      <c r="D530" s="48"/>
      <c r="E530" s="51"/>
      <c r="F530" s="49" t="s">
        <v>128</v>
      </c>
      <c r="G530" s="50">
        <f>SUM(G517:G529)</f>
        <v>0</v>
      </c>
      <c r="H530" s="50">
        <f>SUM(H517:H529)</f>
        <v>0</v>
      </c>
      <c r="I530" s="84" t="str">
        <f t="shared" si="42"/>
        <v/>
      </c>
      <c r="J530" s="56">
        <f>H530-G530</f>
        <v>0</v>
      </c>
      <c r="K530" s="13"/>
      <c r="L530" s="13"/>
    </row>
    <row r="531" spans="1:12" ht="27" x14ac:dyDescent="0.25">
      <c r="A531" s="149"/>
      <c r="B531" s="149"/>
      <c r="C531" s="149"/>
      <c r="D531" s="149"/>
      <c r="E531" s="151"/>
      <c r="F531" s="248" t="s">
        <v>129</v>
      </c>
      <c r="G531" s="247"/>
      <c r="H531" s="247"/>
      <c r="I531" s="115" t="str">
        <f t="shared" si="42"/>
        <v/>
      </c>
      <c r="J531" s="149"/>
      <c r="K531" s="13"/>
      <c r="L531" s="13"/>
    </row>
    <row r="532" spans="1:12" s="37" customFormat="1" x14ac:dyDescent="0.25">
      <c r="A532" s="127"/>
      <c r="B532" s="127"/>
      <c r="C532" s="127"/>
      <c r="D532" s="127"/>
      <c r="E532" s="128" t="s">
        <v>154</v>
      </c>
      <c r="F532" s="129" t="s">
        <v>21</v>
      </c>
      <c r="G532" s="130">
        <f>G517</f>
        <v>0</v>
      </c>
      <c r="H532" s="130">
        <f>H517</f>
        <v>0</v>
      </c>
      <c r="I532" s="131" t="str">
        <f t="shared" ref="I532:I544" si="58">IF(OR(ISBLANK(G532),G532=0),"",H532/G532)</f>
        <v/>
      </c>
      <c r="J532" s="130">
        <f t="shared" ref="J532:J544" si="59">H532-G532</f>
        <v>0</v>
      </c>
      <c r="K532" s="10"/>
      <c r="L532" s="10"/>
    </row>
    <row r="533" spans="1:12" s="37" customFormat="1" x14ac:dyDescent="0.25">
      <c r="A533" s="127"/>
      <c r="B533" s="127"/>
      <c r="C533" s="127"/>
      <c r="D533" s="127"/>
      <c r="E533" s="128" t="s">
        <v>161</v>
      </c>
      <c r="F533" s="129" t="s">
        <v>60</v>
      </c>
      <c r="G533" s="130">
        <f t="shared" ref="G533:H544" si="60">G518</f>
        <v>0</v>
      </c>
      <c r="H533" s="130">
        <f t="shared" si="60"/>
        <v>0</v>
      </c>
      <c r="I533" s="131" t="str">
        <f t="shared" si="58"/>
        <v/>
      </c>
      <c r="J533" s="130">
        <f t="shared" si="59"/>
        <v>0</v>
      </c>
      <c r="K533" s="10"/>
      <c r="L533" s="10"/>
    </row>
    <row r="534" spans="1:12" s="37" customFormat="1" x14ac:dyDescent="0.25">
      <c r="A534" s="127"/>
      <c r="B534" s="127"/>
      <c r="C534" s="127"/>
      <c r="D534" s="127"/>
      <c r="E534" s="128" t="s">
        <v>288</v>
      </c>
      <c r="F534" s="129" t="s">
        <v>296</v>
      </c>
      <c r="G534" s="130">
        <f t="shared" si="60"/>
        <v>0</v>
      </c>
      <c r="H534" s="130">
        <f t="shared" si="60"/>
        <v>0</v>
      </c>
      <c r="I534" s="131" t="str">
        <f t="shared" si="58"/>
        <v/>
      </c>
      <c r="J534" s="130">
        <f t="shared" si="59"/>
        <v>0</v>
      </c>
      <c r="K534" s="10"/>
      <c r="L534" s="10"/>
    </row>
    <row r="535" spans="1:12" s="37" customFormat="1" x14ac:dyDescent="0.25">
      <c r="A535" s="127"/>
      <c r="B535" s="127"/>
      <c r="C535" s="127"/>
      <c r="D535" s="127"/>
      <c r="E535" s="128" t="s">
        <v>159</v>
      </c>
      <c r="F535" s="129" t="s">
        <v>45</v>
      </c>
      <c r="G535" s="130">
        <f t="shared" si="60"/>
        <v>0</v>
      </c>
      <c r="H535" s="130">
        <f t="shared" si="60"/>
        <v>0</v>
      </c>
      <c r="I535" s="131" t="str">
        <f t="shared" si="58"/>
        <v/>
      </c>
      <c r="J535" s="130">
        <f t="shared" si="59"/>
        <v>0</v>
      </c>
      <c r="K535" s="10"/>
      <c r="L535" s="10"/>
    </row>
    <row r="536" spans="1:12" s="37" customFormat="1" x14ac:dyDescent="0.25">
      <c r="A536" s="127"/>
      <c r="B536" s="127"/>
      <c r="C536" s="127"/>
      <c r="D536" s="127"/>
      <c r="E536" s="128" t="s">
        <v>160</v>
      </c>
      <c r="F536" s="129" t="s">
        <v>46</v>
      </c>
      <c r="G536" s="130">
        <f t="shared" si="60"/>
        <v>0</v>
      </c>
      <c r="H536" s="130">
        <f t="shared" si="60"/>
        <v>0</v>
      </c>
      <c r="I536" s="131" t="str">
        <f t="shared" si="58"/>
        <v/>
      </c>
      <c r="J536" s="130">
        <f t="shared" si="59"/>
        <v>0</v>
      </c>
      <c r="K536" s="10"/>
      <c r="L536" s="10"/>
    </row>
    <row r="537" spans="1:12" s="37" customFormat="1" ht="27" x14ac:dyDescent="0.25">
      <c r="A537" s="127"/>
      <c r="B537" s="127"/>
      <c r="C537" s="127"/>
      <c r="D537" s="127"/>
      <c r="E537" s="128" t="s">
        <v>162</v>
      </c>
      <c r="F537" s="129" t="s">
        <v>61</v>
      </c>
      <c r="G537" s="130">
        <f t="shared" si="60"/>
        <v>0</v>
      </c>
      <c r="H537" s="130">
        <f t="shared" si="60"/>
        <v>0</v>
      </c>
      <c r="I537" s="131" t="str">
        <f t="shared" si="58"/>
        <v/>
      </c>
      <c r="J537" s="130">
        <f t="shared" si="59"/>
        <v>0</v>
      </c>
      <c r="K537" s="10"/>
      <c r="L537" s="10"/>
    </row>
    <row r="538" spans="1:12" s="37" customFormat="1" ht="27" x14ac:dyDescent="0.25">
      <c r="A538" s="127"/>
      <c r="B538" s="127"/>
      <c r="C538" s="127"/>
      <c r="D538" s="127"/>
      <c r="E538" s="128" t="s">
        <v>289</v>
      </c>
      <c r="F538" s="129" t="s">
        <v>297</v>
      </c>
      <c r="G538" s="130">
        <f t="shared" si="60"/>
        <v>0</v>
      </c>
      <c r="H538" s="130">
        <f t="shared" si="60"/>
        <v>0</v>
      </c>
      <c r="I538" s="131" t="str">
        <f t="shared" si="58"/>
        <v/>
      </c>
      <c r="J538" s="130">
        <f t="shared" si="59"/>
        <v>0</v>
      </c>
      <c r="K538" s="10"/>
      <c r="L538" s="10"/>
    </row>
    <row r="539" spans="1:12" s="37" customFormat="1" x14ac:dyDescent="0.25">
      <c r="A539" s="127"/>
      <c r="B539" s="127"/>
      <c r="C539" s="127"/>
      <c r="D539" s="127"/>
      <c r="E539" s="128" t="s">
        <v>290</v>
      </c>
      <c r="F539" s="129" t="s">
        <v>47</v>
      </c>
      <c r="G539" s="130">
        <f t="shared" si="60"/>
        <v>0</v>
      </c>
      <c r="H539" s="130">
        <f t="shared" si="60"/>
        <v>0</v>
      </c>
      <c r="I539" s="131" t="str">
        <f t="shared" si="58"/>
        <v/>
      </c>
      <c r="J539" s="130">
        <f t="shared" si="59"/>
        <v>0</v>
      </c>
      <c r="K539" s="10"/>
      <c r="L539" s="10"/>
    </row>
    <row r="540" spans="1:12" s="37" customFormat="1" x14ac:dyDescent="0.25">
      <c r="A540" s="127"/>
      <c r="B540" s="127"/>
      <c r="C540" s="127"/>
      <c r="D540" s="127"/>
      <c r="E540" s="128" t="s">
        <v>291</v>
      </c>
      <c r="F540" s="129" t="s">
        <v>298</v>
      </c>
      <c r="G540" s="130">
        <f t="shared" si="60"/>
        <v>0</v>
      </c>
      <c r="H540" s="130">
        <f t="shared" si="60"/>
        <v>0</v>
      </c>
      <c r="I540" s="131" t="str">
        <f t="shared" si="58"/>
        <v/>
      </c>
      <c r="J540" s="130">
        <f t="shared" si="59"/>
        <v>0</v>
      </c>
      <c r="K540" s="10"/>
      <c r="L540" s="10"/>
    </row>
    <row r="541" spans="1:12" s="37" customFormat="1" ht="27" x14ac:dyDescent="0.25">
      <c r="A541" s="127"/>
      <c r="B541" s="127"/>
      <c r="C541" s="127"/>
      <c r="D541" s="127"/>
      <c r="E541" s="128" t="s">
        <v>292</v>
      </c>
      <c r="F541" s="129" t="s">
        <v>299</v>
      </c>
      <c r="G541" s="130">
        <f t="shared" si="60"/>
        <v>0</v>
      </c>
      <c r="H541" s="130">
        <f t="shared" si="60"/>
        <v>0</v>
      </c>
      <c r="I541" s="131" t="str">
        <f t="shared" si="58"/>
        <v/>
      </c>
      <c r="J541" s="130">
        <f t="shared" si="59"/>
        <v>0</v>
      </c>
      <c r="K541" s="10"/>
      <c r="L541" s="10"/>
    </row>
    <row r="542" spans="1:12" s="37" customFormat="1" ht="27" x14ac:dyDescent="0.25">
      <c r="A542" s="127"/>
      <c r="B542" s="127"/>
      <c r="C542" s="127"/>
      <c r="D542" s="127"/>
      <c r="E542" s="128" t="s">
        <v>293</v>
      </c>
      <c r="F542" s="129" t="s">
        <v>62</v>
      </c>
      <c r="G542" s="130">
        <f t="shared" si="60"/>
        <v>0</v>
      </c>
      <c r="H542" s="130">
        <f t="shared" si="60"/>
        <v>0</v>
      </c>
      <c r="I542" s="131" t="str">
        <f t="shared" si="58"/>
        <v/>
      </c>
      <c r="J542" s="130">
        <f t="shared" si="59"/>
        <v>0</v>
      </c>
      <c r="K542" s="10"/>
      <c r="L542" s="10"/>
    </row>
    <row r="543" spans="1:12" s="37" customFormat="1" ht="27" x14ac:dyDescent="0.25">
      <c r="A543" s="127"/>
      <c r="B543" s="127"/>
      <c r="C543" s="127"/>
      <c r="D543" s="127"/>
      <c r="E543" s="128" t="s">
        <v>294</v>
      </c>
      <c r="F543" s="129" t="s">
        <v>300</v>
      </c>
      <c r="G543" s="130">
        <f t="shared" si="60"/>
        <v>0</v>
      </c>
      <c r="H543" s="130">
        <f t="shared" si="60"/>
        <v>0</v>
      </c>
      <c r="I543" s="131" t="str">
        <f t="shared" si="58"/>
        <v/>
      </c>
      <c r="J543" s="130">
        <f t="shared" si="59"/>
        <v>0</v>
      </c>
      <c r="K543" s="10"/>
      <c r="L543" s="10"/>
    </row>
    <row r="544" spans="1:12" s="37" customFormat="1" ht="27.75" thickBot="1" x14ac:dyDescent="0.3">
      <c r="A544" s="132"/>
      <c r="B544" s="132"/>
      <c r="C544" s="132"/>
      <c r="D544" s="132"/>
      <c r="E544" s="133" t="s">
        <v>295</v>
      </c>
      <c r="F544" s="134" t="s">
        <v>301</v>
      </c>
      <c r="G544" s="130">
        <f t="shared" si="60"/>
        <v>0</v>
      </c>
      <c r="H544" s="130">
        <f t="shared" si="60"/>
        <v>0</v>
      </c>
      <c r="I544" s="136" t="str">
        <f t="shared" si="58"/>
        <v/>
      </c>
      <c r="J544" s="135">
        <f t="shared" si="59"/>
        <v>0</v>
      </c>
      <c r="K544" s="10"/>
      <c r="L544" s="10"/>
    </row>
    <row r="545" spans="1:12" ht="15.75" thickBot="1" x14ac:dyDescent="0.3">
      <c r="A545" s="68"/>
      <c r="B545" s="69"/>
      <c r="C545" s="69"/>
      <c r="D545" s="69"/>
      <c r="E545" s="69"/>
      <c r="F545" s="70" t="s">
        <v>130</v>
      </c>
      <c r="G545" s="71">
        <f>SUM(G532:G544)</f>
        <v>0</v>
      </c>
      <c r="H545" s="71">
        <f>SUM(H532:H544)</f>
        <v>0</v>
      </c>
      <c r="I545" s="81" t="str">
        <f>IF(OR(ISBLANK(G545),G545=0),"",H545/G545)</f>
        <v/>
      </c>
      <c r="J545" s="81">
        <f>H545-G545</f>
        <v>0</v>
      </c>
      <c r="K545" s="13"/>
      <c r="L545" s="13"/>
    </row>
    <row r="546" spans="1:12" ht="27" x14ac:dyDescent="0.25">
      <c r="A546" s="15"/>
      <c r="B546" s="15" t="s">
        <v>131</v>
      </c>
      <c r="C546" s="15"/>
      <c r="D546" s="15"/>
      <c r="E546" s="15"/>
      <c r="F546" s="16" t="s">
        <v>132</v>
      </c>
      <c r="G546" s="15"/>
      <c r="H546" s="15"/>
      <c r="I546" s="80" t="str">
        <f t="shared" ref="I546:I648" si="61">IF(OR(ISBLANK(G546),G546=0),"",H546/G546)</f>
        <v/>
      </c>
      <c r="J546" s="20"/>
      <c r="K546" s="13"/>
      <c r="L546" s="13"/>
    </row>
    <row r="547" spans="1:12" ht="28.5" customHeight="1" x14ac:dyDescent="0.25">
      <c r="A547" s="7"/>
      <c r="B547" s="7"/>
      <c r="C547" s="7">
        <v>560</v>
      </c>
      <c r="D547" s="7"/>
      <c r="E547" s="7"/>
      <c r="F547" s="8" t="s">
        <v>133</v>
      </c>
      <c r="G547" s="246"/>
      <c r="H547" s="246"/>
      <c r="I547" s="76" t="str">
        <f t="shared" si="61"/>
        <v/>
      </c>
      <c r="J547" s="6"/>
      <c r="K547" s="14"/>
      <c r="L547" s="14"/>
    </row>
    <row r="548" spans="1:12" x14ac:dyDescent="0.25">
      <c r="A548" s="7"/>
      <c r="B548" s="7"/>
      <c r="C548" s="7"/>
      <c r="D548" s="6">
        <v>144</v>
      </c>
      <c r="E548" s="6">
        <v>423</v>
      </c>
      <c r="F548" s="9" t="s">
        <v>34</v>
      </c>
      <c r="G548" s="239"/>
      <c r="H548" s="239"/>
      <c r="I548" s="76" t="str">
        <f t="shared" si="61"/>
        <v/>
      </c>
      <c r="J548" s="6">
        <f>H548-G548</f>
        <v>0</v>
      </c>
      <c r="K548" s="10"/>
      <c r="L548" s="10"/>
    </row>
    <row r="549" spans="1:12" x14ac:dyDescent="0.25">
      <c r="A549" s="6"/>
      <c r="B549" s="6"/>
      <c r="C549" s="6"/>
      <c r="D549" s="6">
        <v>145</v>
      </c>
      <c r="E549" s="6">
        <v>424</v>
      </c>
      <c r="F549" s="9" t="s">
        <v>69</v>
      </c>
      <c r="G549" s="239"/>
      <c r="H549" s="239"/>
      <c r="I549" s="76" t="str">
        <f t="shared" si="61"/>
        <v/>
      </c>
      <c r="J549" s="6">
        <f>H549-G549</f>
        <v>0</v>
      </c>
      <c r="K549" s="10"/>
      <c r="L549" s="10"/>
    </row>
    <row r="550" spans="1:12" ht="27.75" thickBot="1" x14ac:dyDescent="0.3">
      <c r="A550" s="33"/>
      <c r="B550" s="33"/>
      <c r="C550" s="33"/>
      <c r="D550" s="33">
        <v>146</v>
      </c>
      <c r="E550" s="33">
        <v>451</v>
      </c>
      <c r="F550" s="34" t="s">
        <v>35</v>
      </c>
      <c r="G550" s="242"/>
      <c r="H550" s="242"/>
      <c r="I550" s="78" t="str">
        <f t="shared" si="61"/>
        <v/>
      </c>
      <c r="J550" s="33">
        <f>H550-G550</f>
        <v>0</v>
      </c>
      <c r="K550" s="10"/>
      <c r="L550" s="10"/>
    </row>
    <row r="551" spans="1:12" ht="27" x14ac:dyDescent="0.25">
      <c r="A551" s="149"/>
      <c r="B551" s="149"/>
      <c r="C551" s="149"/>
      <c r="D551" s="149"/>
      <c r="E551" s="149"/>
      <c r="F551" s="150" t="s">
        <v>134</v>
      </c>
      <c r="G551" s="245"/>
      <c r="H551" s="245"/>
      <c r="I551" s="115" t="str">
        <f t="shared" si="61"/>
        <v/>
      </c>
      <c r="J551" s="149"/>
      <c r="K551" s="10"/>
      <c r="L551" s="10"/>
    </row>
    <row r="552" spans="1:12" s="37" customFormat="1" x14ac:dyDescent="0.25">
      <c r="A552" s="28"/>
      <c r="B552" s="28"/>
      <c r="C552" s="28"/>
      <c r="D552" s="28"/>
      <c r="E552" s="35" t="s">
        <v>154</v>
      </c>
      <c r="F552" s="123" t="s">
        <v>21</v>
      </c>
      <c r="G552" s="239"/>
      <c r="H552" s="239"/>
      <c r="I552" s="76" t="str">
        <f t="shared" si="61"/>
        <v/>
      </c>
      <c r="J552" s="6">
        <f t="shared" ref="J552:J564" si="62">H552-G552</f>
        <v>0</v>
      </c>
      <c r="K552" s="10"/>
      <c r="L552" s="10"/>
    </row>
    <row r="553" spans="1:12" s="37" customFormat="1" x14ac:dyDescent="0.25">
      <c r="A553" s="28"/>
      <c r="B553" s="28"/>
      <c r="C553" s="28"/>
      <c r="D553" s="28"/>
      <c r="E553" s="35" t="s">
        <v>161</v>
      </c>
      <c r="F553" s="123" t="s">
        <v>60</v>
      </c>
      <c r="G553" s="239"/>
      <c r="H553" s="239"/>
      <c r="I553" s="76" t="str">
        <f t="shared" si="61"/>
        <v/>
      </c>
      <c r="J553" s="6">
        <f t="shared" si="62"/>
        <v>0</v>
      </c>
      <c r="K553" s="10"/>
      <c r="L553" s="10"/>
    </row>
    <row r="554" spans="1:12" s="37" customFormat="1" x14ac:dyDescent="0.25">
      <c r="A554" s="28"/>
      <c r="B554" s="28"/>
      <c r="C554" s="28"/>
      <c r="D554" s="28"/>
      <c r="E554" s="35" t="s">
        <v>288</v>
      </c>
      <c r="F554" s="123" t="s">
        <v>296</v>
      </c>
      <c r="G554" s="239"/>
      <c r="H554" s="239"/>
      <c r="I554" s="76" t="str">
        <f t="shared" si="61"/>
        <v/>
      </c>
      <c r="J554" s="6">
        <f t="shared" si="62"/>
        <v>0</v>
      </c>
      <c r="K554" s="10"/>
      <c r="L554" s="10"/>
    </row>
    <row r="555" spans="1:12" s="37" customFormat="1" x14ac:dyDescent="0.25">
      <c r="A555" s="28"/>
      <c r="B555" s="28"/>
      <c r="C555" s="28"/>
      <c r="D555" s="28"/>
      <c r="E555" s="35" t="s">
        <v>159</v>
      </c>
      <c r="F555" s="123" t="s">
        <v>45</v>
      </c>
      <c r="G555" s="239"/>
      <c r="H555" s="239"/>
      <c r="I555" s="76" t="str">
        <f t="shared" si="61"/>
        <v/>
      </c>
      <c r="J555" s="6">
        <f t="shared" si="62"/>
        <v>0</v>
      </c>
      <c r="K555" s="10"/>
      <c r="L555" s="10"/>
    </row>
    <row r="556" spans="1:12" s="37" customFormat="1" x14ac:dyDescent="0.25">
      <c r="A556" s="28"/>
      <c r="B556" s="28"/>
      <c r="C556" s="28"/>
      <c r="D556" s="28"/>
      <c r="E556" s="35" t="s">
        <v>160</v>
      </c>
      <c r="F556" s="123" t="s">
        <v>46</v>
      </c>
      <c r="G556" s="239"/>
      <c r="H556" s="239"/>
      <c r="I556" s="76" t="str">
        <f t="shared" si="61"/>
        <v/>
      </c>
      <c r="J556" s="6">
        <f t="shared" si="62"/>
        <v>0</v>
      </c>
      <c r="K556" s="10"/>
      <c r="L556" s="10"/>
    </row>
    <row r="557" spans="1:12" s="37" customFormat="1" ht="27" x14ac:dyDescent="0.25">
      <c r="A557" s="28"/>
      <c r="B557" s="28"/>
      <c r="C557" s="28"/>
      <c r="D557" s="28"/>
      <c r="E557" s="35" t="s">
        <v>162</v>
      </c>
      <c r="F557" s="123" t="s">
        <v>61</v>
      </c>
      <c r="G557" s="239"/>
      <c r="H557" s="239"/>
      <c r="I557" s="76" t="str">
        <f t="shared" si="61"/>
        <v/>
      </c>
      <c r="J557" s="6">
        <f t="shared" si="62"/>
        <v>0</v>
      </c>
      <c r="K557" s="10"/>
      <c r="L557" s="10"/>
    </row>
    <row r="558" spans="1:12" s="37" customFormat="1" ht="27" x14ac:dyDescent="0.25">
      <c r="A558" s="28"/>
      <c r="B558" s="28"/>
      <c r="C558" s="28"/>
      <c r="D558" s="28"/>
      <c r="E558" s="35" t="s">
        <v>289</v>
      </c>
      <c r="F558" s="123" t="s">
        <v>297</v>
      </c>
      <c r="G558" s="239"/>
      <c r="H558" s="239"/>
      <c r="I558" s="76" t="str">
        <f t="shared" si="61"/>
        <v/>
      </c>
      <c r="J558" s="6">
        <f t="shared" si="62"/>
        <v>0</v>
      </c>
      <c r="K558" s="10"/>
      <c r="L558" s="10"/>
    </row>
    <row r="559" spans="1:12" s="37" customFormat="1" x14ac:dyDescent="0.25">
      <c r="A559" s="28"/>
      <c r="B559" s="28"/>
      <c r="C559" s="28"/>
      <c r="D559" s="28"/>
      <c r="E559" s="35" t="s">
        <v>290</v>
      </c>
      <c r="F559" s="123" t="s">
        <v>47</v>
      </c>
      <c r="G559" s="239"/>
      <c r="H559" s="239"/>
      <c r="I559" s="76" t="str">
        <f t="shared" si="61"/>
        <v/>
      </c>
      <c r="J559" s="6">
        <f t="shared" si="62"/>
        <v>0</v>
      </c>
      <c r="K559" s="10"/>
      <c r="L559" s="10"/>
    </row>
    <row r="560" spans="1:12" s="37" customFormat="1" x14ac:dyDescent="0.25">
      <c r="A560" s="28"/>
      <c r="B560" s="28"/>
      <c r="C560" s="28"/>
      <c r="D560" s="28"/>
      <c r="E560" s="35" t="s">
        <v>291</v>
      </c>
      <c r="F560" s="123" t="s">
        <v>298</v>
      </c>
      <c r="G560" s="239"/>
      <c r="H560" s="239"/>
      <c r="I560" s="76" t="str">
        <f t="shared" si="61"/>
        <v/>
      </c>
      <c r="J560" s="6">
        <f t="shared" si="62"/>
        <v>0</v>
      </c>
      <c r="K560" s="10"/>
      <c r="L560" s="10"/>
    </row>
    <row r="561" spans="1:12" s="37" customFormat="1" ht="27" x14ac:dyDescent="0.25">
      <c r="A561" s="28"/>
      <c r="B561" s="28"/>
      <c r="C561" s="28"/>
      <c r="D561" s="28"/>
      <c r="E561" s="35" t="s">
        <v>292</v>
      </c>
      <c r="F561" s="123" t="s">
        <v>299</v>
      </c>
      <c r="G561" s="239"/>
      <c r="H561" s="239"/>
      <c r="I561" s="76" t="str">
        <f t="shared" si="61"/>
        <v/>
      </c>
      <c r="J561" s="6">
        <f t="shared" si="62"/>
        <v>0</v>
      </c>
      <c r="K561" s="10"/>
      <c r="L561" s="10"/>
    </row>
    <row r="562" spans="1:12" s="37" customFormat="1" ht="27" x14ac:dyDescent="0.25">
      <c r="A562" s="28"/>
      <c r="B562" s="28"/>
      <c r="C562" s="28"/>
      <c r="D562" s="28"/>
      <c r="E562" s="35" t="s">
        <v>293</v>
      </c>
      <c r="F562" s="123" t="s">
        <v>62</v>
      </c>
      <c r="G562" s="239"/>
      <c r="H562" s="239"/>
      <c r="I562" s="76" t="str">
        <f t="shared" si="61"/>
        <v/>
      </c>
      <c r="J562" s="6">
        <f t="shared" si="62"/>
        <v>0</v>
      </c>
      <c r="K562" s="10"/>
      <c r="L562" s="10"/>
    </row>
    <row r="563" spans="1:12" s="37" customFormat="1" ht="27" x14ac:dyDescent="0.25">
      <c r="A563" s="28"/>
      <c r="B563" s="28"/>
      <c r="C563" s="28"/>
      <c r="D563" s="28"/>
      <c r="E563" s="35" t="s">
        <v>294</v>
      </c>
      <c r="F563" s="123" t="s">
        <v>300</v>
      </c>
      <c r="G563" s="239"/>
      <c r="H563" s="239"/>
      <c r="I563" s="76" t="str">
        <f t="shared" si="61"/>
        <v/>
      </c>
      <c r="J563" s="6">
        <f t="shared" si="62"/>
        <v>0</v>
      </c>
      <c r="K563" s="10"/>
      <c r="L563" s="10"/>
    </row>
    <row r="564" spans="1:12" s="37" customFormat="1" ht="27.75" thickBot="1" x14ac:dyDescent="0.3">
      <c r="A564" s="34"/>
      <c r="B564" s="34"/>
      <c r="C564" s="34"/>
      <c r="D564" s="34"/>
      <c r="E564" s="124" t="s">
        <v>295</v>
      </c>
      <c r="F564" s="125" t="s">
        <v>301</v>
      </c>
      <c r="G564" s="242"/>
      <c r="H564" s="242"/>
      <c r="I564" s="78" t="str">
        <f t="shared" si="61"/>
        <v/>
      </c>
      <c r="J564" s="33">
        <f t="shared" si="62"/>
        <v>0</v>
      </c>
      <c r="K564" s="10"/>
      <c r="L564" s="10"/>
    </row>
    <row r="565" spans="1:12" ht="15.75" thickBot="1" x14ac:dyDescent="0.3">
      <c r="A565" s="47"/>
      <c r="B565" s="48"/>
      <c r="C565" s="48"/>
      <c r="D565" s="48"/>
      <c r="E565" s="51"/>
      <c r="F565" s="49" t="s">
        <v>135</v>
      </c>
      <c r="G565" s="50">
        <f>SUM(G552:G564)</f>
        <v>0</v>
      </c>
      <c r="H565" s="50">
        <f>SUM(H552:H564)</f>
        <v>0</v>
      </c>
      <c r="I565" s="56" t="str">
        <f>IF(OR(ISBLANK(G565),G565=0),"",H565/G565)</f>
        <v/>
      </c>
      <c r="J565" s="56">
        <f>H565-G565</f>
        <v>0</v>
      </c>
      <c r="K565" s="13"/>
      <c r="L565" s="13"/>
    </row>
    <row r="566" spans="1:12" ht="27" x14ac:dyDescent="0.25">
      <c r="A566" s="149"/>
      <c r="B566" s="149"/>
      <c r="C566" s="149"/>
      <c r="D566" s="149"/>
      <c r="E566" s="151"/>
      <c r="F566" s="150" t="s">
        <v>136</v>
      </c>
      <c r="G566" s="122"/>
      <c r="H566" s="122"/>
      <c r="I566" s="115" t="str">
        <f t="shared" si="61"/>
        <v/>
      </c>
      <c r="J566" s="149"/>
      <c r="K566" s="13"/>
      <c r="L566" s="13"/>
    </row>
    <row r="567" spans="1:12" s="37" customFormat="1" x14ac:dyDescent="0.25">
      <c r="A567" s="127"/>
      <c r="B567" s="127"/>
      <c r="C567" s="127"/>
      <c r="D567" s="127"/>
      <c r="E567" s="128" t="s">
        <v>154</v>
      </c>
      <c r="F567" s="129" t="s">
        <v>21</v>
      </c>
      <c r="G567" s="130">
        <f>G552</f>
        <v>0</v>
      </c>
      <c r="H567" s="130">
        <f>H552</f>
        <v>0</v>
      </c>
      <c r="I567" s="131" t="str">
        <f t="shared" ref="I567:I579" si="63">IF(OR(ISBLANK(G567),G567=0),"",H567/G567)</f>
        <v/>
      </c>
      <c r="J567" s="130">
        <f t="shared" ref="J567:J579" si="64">H567-G567</f>
        <v>0</v>
      </c>
      <c r="K567" s="10"/>
      <c r="L567" s="10"/>
    </row>
    <row r="568" spans="1:12" s="37" customFormat="1" x14ac:dyDescent="0.25">
      <c r="A568" s="127"/>
      <c r="B568" s="127"/>
      <c r="C568" s="127"/>
      <c r="D568" s="127"/>
      <c r="E568" s="128" t="s">
        <v>161</v>
      </c>
      <c r="F568" s="129" t="s">
        <v>60</v>
      </c>
      <c r="G568" s="130">
        <f t="shared" ref="G568:H579" si="65">G553</f>
        <v>0</v>
      </c>
      <c r="H568" s="130">
        <f t="shared" si="65"/>
        <v>0</v>
      </c>
      <c r="I568" s="131" t="str">
        <f t="shared" si="63"/>
        <v/>
      </c>
      <c r="J568" s="130">
        <f t="shared" si="64"/>
        <v>0</v>
      </c>
      <c r="K568" s="10"/>
      <c r="L568" s="10"/>
    </row>
    <row r="569" spans="1:12" s="37" customFormat="1" x14ac:dyDescent="0.25">
      <c r="A569" s="127"/>
      <c r="B569" s="127"/>
      <c r="C569" s="127"/>
      <c r="D569" s="127"/>
      <c r="E569" s="128" t="s">
        <v>288</v>
      </c>
      <c r="F569" s="129" t="s">
        <v>296</v>
      </c>
      <c r="G569" s="130">
        <f t="shared" si="65"/>
        <v>0</v>
      </c>
      <c r="H569" s="130">
        <f t="shared" si="65"/>
        <v>0</v>
      </c>
      <c r="I569" s="131" t="str">
        <f t="shared" si="63"/>
        <v/>
      </c>
      <c r="J569" s="130">
        <f t="shared" si="64"/>
        <v>0</v>
      </c>
      <c r="K569" s="10"/>
      <c r="L569" s="10"/>
    </row>
    <row r="570" spans="1:12" s="37" customFormat="1" x14ac:dyDescent="0.25">
      <c r="A570" s="127"/>
      <c r="B570" s="127"/>
      <c r="C570" s="127"/>
      <c r="D570" s="127"/>
      <c r="E570" s="128" t="s">
        <v>159</v>
      </c>
      <c r="F570" s="129" t="s">
        <v>45</v>
      </c>
      <c r="G570" s="130">
        <f t="shared" si="65"/>
        <v>0</v>
      </c>
      <c r="H570" s="130">
        <f t="shared" si="65"/>
        <v>0</v>
      </c>
      <c r="I570" s="131" t="str">
        <f t="shared" si="63"/>
        <v/>
      </c>
      <c r="J570" s="130">
        <f t="shared" si="64"/>
        <v>0</v>
      </c>
      <c r="K570" s="10"/>
      <c r="L570" s="10"/>
    </row>
    <row r="571" spans="1:12" s="37" customFormat="1" x14ac:dyDescent="0.25">
      <c r="A571" s="127"/>
      <c r="B571" s="127"/>
      <c r="C571" s="127"/>
      <c r="D571" s="127"/>
      <c r="E571" s="128" t="s">
        <v>160</v>
      </c>
      <c r="F571" s="129" t="s">
        <v>46</v>
      </c>
      <c r="G571" s="130">
        <f t="shared" si="65"/>
        <v>0</v>
      </c>
      <c r="H571" s="130">
        <f t="shared" si="65"/>
        <v>0</v>
      </c>
      <c r="I571" s="131" t="str">
        <f t="shared" si="63"/>
        <v/>
      </c>
      <c r="J571" s="130">
        <f t="shared" si="64"/>
        <v>0</v>
      </c>
      <c r="K571" s="10"/>
      <c r="L571" s="10"/>
    </row>
    <row r="572" spans="1:12" s="37" customFormat="1" ht="27" x14ac:dyDescent="0.25">
      <c r="A572" s="127"/>
      <c r="B572" s="127"/>
      <c r="C572" s="127"/>
      <c r="D572" s="127"/>
      <c r="E572" s="128" t="s">
        <v>162</v>
      </c>
      <c r="F572" s="129" t="s">
        <v>61</v>
      </c>
      <c r="G572" s="130">
        <f t="shared" si="65"/>
        <v>0</v>
      </c>
      <c r="H572" s="130">
        <f t="shared" si="65"/>
        <v>0</v>
      </c>
      <c r="I572" s="131" t="str">
        <f t="shared" si="63"/>
        <v/>
      </c>
      <c r="J572" s="130">
        <f t="shared" si="64"/>
        <v>0</v>
      </c>
      <c r="K572" s="10"/>
      <c r="L572" s="10"/>
    </row>
    <row r="573" spans="1:12" s="37" customFormat="1" ht="27" x14ac:dyDescent="0.25">
      <c r="A573" s="127"/>
      <c r="B573" s="127"/>
      <c r="C573" s="127"/>
      <c r="D573" s="127"/>
      <c r="E573" s="128" t="s">
        <v>289</v>
      </c>
      <c r="F573" s="129" t="s">
        <v>297</v>
      </c>
      <c r="G573" s="130">
        <f t="shared" si="65"/>
        <v>0</v>
      </c>
      <c r="H573" s="130">
        <f t="shared" si="65"/>
        <v>0</v>
      </c>
      <c r="I573" s="131" t="str">
        <f t="shared" si="63"/>
        <v/>
      </c>
      <c r="J573" s="130">
        <f t="shared" si="64"/>
        <v>0</v>
      </c>
      <c r="K573" s="10"/>
      <c r="L573" s="10"/>
    </row>
    <row r="574" spans="1:12" s="37" customFormat="1" x14ac:dyDescent="0.25">
      <c r="A574" s="127"/>
      <c r="B574" s="127"/>
      <c r="C574" s="127"/>
      <c r="D574" s="127"/>
      <c r="E574" s="128" t="s">
        <v>290</v>
      </c>
      <c r="F574" s="129" t="s">
        <v>47</v>
      </c>
      <c r="G574" s="130">
        <f t="shared" si="65"/>
        <v>0</v>
      </c>
      <c r="H574" s="130">
        <f t="shared" si="65"/>
        <v>0</v>
      </c>
      <c r="I574" s="131" t="str">
        <f t="shared" si="63"/>
        <v/>
      </c>
      <c r="J574" s="130">
        <f t="shared" si="64"/>
        <v>0</v>
      </c>
      <c r="K574" s="10"/>
      <c r="L574" s="10"/>
    </row>
    <row r="575" spans="1:12" s="37" customFormat="1" x14ac:dyDescent="0.25">
      <c r="A575" s="127"/>
      <c r="B575" s="127"/>
      <c r="C575" s="127"/>
      <c r="D575" s="127"/>
      <c r="E575" s="128" t="s">
        <v>291</v>
      </c>
      <c r="F575" s="129" t="s">
        <v>298</v>
      </c>
      <c r="G575" s="130">
        <f t="shared" si="65"/>
        <v>0</v>
      </c>
      <c r="H575" s="130">
        <f t="shared" si="65"/>
        <v>0</v>
      </c>
      <c r="I575" s="131" t="str">
        <f t="shared" si="63"/>
        <v/>
      </c>
      <c r="J575" s="130">
        <f t="shared" si="64"/>
        <v>0</v>
      </c>
      <c r="K575" s="10"/>
      <c r="L575" s="10"/>
    </row>
    <row r="576" spans="1:12" s="37" customFormat="1" ht="27" x14ac:dyDescent="0.25">
      <c r="A576" s="127"/>
      <c r="B576" s="127"/>
      <c r="C576" s="127"/>
      <c r="D576" s="127"/>
      <c r="E576" s="128" t="s">
        <v>292</v>
      </c>
      <c r="F576" s="129" t="s">
        <v>299</v>
      </c>
      <c r="G576" s="130">
        <f t="shared" si="65"/>
        <v>0</v>
      </c>
      <c r="H576" s="130">
        <f t="shared" si="65"/>
        <v>0</v>
      </c>
      <c r="I576" s="131" t="str">
        <f t="shared" si="63"/>
        <v/>
      </c>
      <c r="J576" s="130">
        <f t="shared" si="64"/>
        <v>0</v>
      </c>
      <c r="K576" s="10"/>
      <c r="L576" s="10"/>
    </row>
    <row r="577" spans="1:12" s="37" customFormat="1" ht="27" x14ac:dyDescent="0.25">
      <c r="A577" s="127"/>
      <c r="B577" s="127"/>
      <c r="C577" s="127"/>
      <c r="D577" s="127"/>
      <c r="E577" s="128" t="s">
        <v>293</v>
      </c>
      <c r="F577" s="129" t="s">
        <v>62</v>
      </c>
      <c r="G577" s="130">
        <f t="shared" si="65"/>
        <v>0</v>
      </c>
      <c r="H577" s="130">
        <f t="shared" si="65"/>
        <v>0</v>
      </c>
      <c r="I577" s="131" t="str">
        <f t="shared" si="63"/>
        <v/>
      </c>
      <c r="J577" s="130">
        <f t="shared" si="64"/>
        <v>0</v>
      </c>
      <c r="K577" s="10"/>
      <c r="L577" s="10"/>
    </row>
    <row r="578" spans="1:12" s="37" customFormat="1" ht="27" x14ac:dyDescent="0.25">
      <c r="A578" s="127"/>
      <c r="B578" s="127"/>
      <c r="C578" s="127"/>
      <c r="D578" s="127"/>
      <c r="E578" s="128" t="s">
        <v>294</v>
      </c>
      <c r="F578" s="129" t="s">
        <v>300</v>
      </c>
      <c r="G578" s="130">
        <f t="shared" si="65"/>
        <v>0</v>
      </c>
      <c r="H578" s="130">
        <f t="shared" si="65"/>
        <v>0</v>
      </c>
      <c r="I578" s="131" t="str">
        <f t="shared" si="63"/>
        <v/>
      </c>
      <c r="J578" s="130">
        <f t="shared" si="64"/>
        <v>0</v>
      </c>
      <c r="K578" s="10"/>
      <c r="L578" s="10"/>
    </row>
    <row r="579" spans="1:12" s="37" customFormat="1" ht="27.75" thickBot="1" x14ac:dyDescent="0.3">
      <c r="A579" s="132"/>
      <c r="B579" s="132"/>
      <c r="C579" s="132"/>
      <c r="D579" s="132"/>
      <c r="E579" s="133" t="s">
        <v>295</v>
      </c>
      <c r="F579" s="134" t="s">
        <v>301</v>
      </c>
      <c r="G579" s="130">
        <f t="shared" si="65"/>
        <v>0</v>
      </c>
      <c r="H579" s="130">
        <f t="shared" si="65"/>
        <v>0</v>
      </c>
      <c r="I579" s="136" t="str">
        <f t="shared" si="63"/>
        <v/>
      </c>
      <c r="J579" s="135">
        <f t="shared" si="64"/>
        <v>0</v>
      </c>
      <c r="K579" s="10"/>
      <c r="L579" s="10"/>
    </row>
    <row r="580" spans="1:12" ht="15.75" thickBot="1" x14ac:dyDescent="0.3">
      <c r="A580" s="68"/>
      <c r="B580" s="69"/>
      <c r="C580" s="69"/>
      <c r="D580" s="69"/>
      <c r="E580" s="69"/>
      <c r="F580" s="70" t="s">
        <v>137</v>
      </c>
      <c r="G580" s="71">
        <f>SUM(G567:G579)</f>
        <v>0</v>
      </c>
      <c r="H580" s="71">
        <f>SUM(H567:H579)</f>
        <v>0</v>
      </c>
      <c r="I580" s="85" t="str">
        <f t="shared" si="61"/>
        <v/>
      </c>
      <c r="J580" s="81">
        <f>H580-G580</f>
        <v>0</v>
      </c>
      <c r="K580" s="13"/>
      <c r="L580" s="13"/>
    </row>
    <row r="581" spans="1:12" x14ac:dyDescent="0.25">
      <c r="A581" s="149"/>
      <c r="B581" s="149"/>
      <c r="C581" s="149"/>
      <c r="D581" s="149"/>
      <c r="E581" s="149"/>
      <c r="F581" s="150" t="s">
        <v>138</v>
      </c>
      <c r="G581" s="122"/>
      <c r="H581" s="122"/>
      <c r="I581" s="115" t="str">
        <f t="shared" si="61"/>
        <v/>
      </c>
      <c r="J581" s="149"/>
      <c r="K581" s="13"/>
      <c r="L581" s="13"/>
    </row>
    <row r="582" spans="1:12" s="37" customFormat="1" x14ac:dyDescent="0.25">
      <c r="A582" s="138"/>
      <c r="B582" s="138"/>
      <c r="C582" s="138"/>
      <c r="D582" s="138"/>
      <c r="E582" s="139" t="s">
        <v>154</v>
      </c>
      <c r="F582" s="140" t="s">
        <v>21</v>
      </c>
      <c r="G582" s="141">
        <f>G567+G532+G482+G449+G415+G364+G313+G279+G245+G194+G150</f>
        <v>0</v>
      </c>
      <c r="H582" s="141">
        <f>H567+H532+H482+H449+H415+H364+H313+H279+H245+H194+H150</f>
        <v>0</v>
      </c>
      <c r="I582" s="142" t="str">
        <f t="shared" si="61"/>
        <v/>
      </c>
      <c r="J582" s="141">
        <f t="shared" ref="J582:J594" si="66">H582-G582</f>
        <v>0</v>
      </c>
      <c r="K582" s="10"/>
      <c r="L582" s="10"/>
    </row>
    <row r="583" spans="1:12" s="37" customFormat="1" x14ac:dyDescent="0.25">
      <c r="A583" s="138"/>
      <c r="B583" s="138"/>
      <c r="C583" s="138"/>
      <c r="D583" s="138"/>
      <c r="E583" s="139" t="s">
        <v>161</v>
      </c>
      <c r="F583" s="140" t="s">
        <v>60</v>
      </c>
      <c r="G583" s="141">
        <f t="shared" ref="G583:H594" si="67">G568+G533+G483+G450+G416+G365+G314+G280+G246+G195+G151</f>
        <v>0</v>
      </c>
      <c r="H583" s="141">
        <f t="shared" si="67"/>
        <v>0</v>
      </c>
      <c r="I583" s="142" t="str">
        <f t="shared" si="61"/>
        <v/>
      </c>
      <c r="J583" s="141">
        <f t="shared" si="66"/>
        <v>0</v>
      </c>
      <c r="K583" s="10"/>
      <c r="L583" s="10"/>
    </row>
    <row r="584" spans="1:12" s="37" customFormat="1" x14ac:dyDescent="0.25">
      <c r="A584" s="138"/>
      <c r="B584" s="138"/>
      <c r="C584" s="138"/>
      <c r="D584" s="138"/>
      <c r="E584" s="139" t="s">
        <v>288</v>
      </c>
      <c r="F584" s="140" t="s">
        <v>296</v>
      </c>
      <c r="G584" s="141">
        <f t="shared" si="67"/>
        <v>0</v>
      </c>
      <c r="H584" s="141">
        <f t="shared" si="67"/>
        <v>0</v>
      </c>
      <c r="I584" s="142" t="str">
        <f t="shared" si="61"/>
        <v/>
      </c>
      <c r="J584" s="141">
        <f t="shared" si="66"/>
        <v>0</v>
      </c>
      <c r="K584" s="10"/>
      <c r="L584" s="10"/>
    </row>
    <row r="585" spans="1:12" s="37" customFormat="1" x14ac:dyDescent="0.25">
      <c r="A585" s="138"/>
      <c r="B585" s="138"/>
      <c r="C585" s="138"/>
      <c r="D585" s="138"/>
      <c r="E585" s="139" t="s">
        <v>159</v>
      </c>
      <c r="F585" s="140" t="s">
        <v>45</v>
      </c>
      <c r="G585" s="141">
        <f t="shared" si="67"/>
        <v>0</v>
      </c>
      <c r="H585" s="141">
        <f t="shared" si="67"/>
        <v>0</v>
      </c>
      <c r="I585" s="142" t="str">
        <f t="shared" si="61"/>
        <v/>
      </c>
      <c r="J585" s="141">
        <f t="shared" si="66"/>
        <v>0</v>
      </c>
      <c r="K585" s="10"/>
      <c r="L585" s="10"/>
    </row>
    <row r="586" spans="1:12" s="37" customFormat="1" x14ac:dyDescent="0.25">
      <c r="A586" s="138"/>
      <c r="B586" s="138"/>
      <c r="C586" s="138"/>
      <c r="D586" s="138"/>
      <c r="E586" s="139" t="s">
        <v>160</v>
      </c>
      <c r="F586" s="140" t="s">
        <v>46</v>
      </c>
      <c r="G586" s="141">
        <f t="shared" si="67"/>
        <v>0</v>
      </c>
      <c r="H586" s="141">
        <f t="shared" si="67"/>
        <v>0</v>
      </c>
      <c r="I586" s="142" t="str">
        <f t="shared" si="61"/>
        <v/>
      </c>
      <c r="J586" s="141">
        <f t="shared" si="66"/>
        <v>0</v>
      </c>
      <c r="K586" s="10"/>
      <c r="L586" s="10"/>
    </row>
    <row r="587" spans="1:12" s="37" customFormat="1" ht="27" x14ac:dyDescent="0.25">
      <c r="A587" s="138"/>
      <c r="B587" s="138"/>
      <c r="C587" s="138"/>
      <c r="D587" s="138"/>
      <c r="E587" s="139" t="s">
        <v>162</v>
      </c>
      <c r="F587" s="140" t="s">
        <v>61</v>
      </c>
      <c r="G587" s="141">
        <f t="shared" si="67"/>
        <v>0</v>
      </c>
      <c r="H587" s="141">
        <f t="shared" si="67"/>
        <v>0</v>
      </c>
      <c r="I587" s="142" t="str">
        <f t="shared" si="61"/>
        <v/>
      </c>
      <c r="J587" s="141">
        <f t="shared" si="66"/>
        <v>0</v>
      </c>
      <c r="K587" s="10"/>
      <c r="L587" s="10"/>
    </row>
    <row r="588" spans="1:12" s="37" customFormat="1" ht="27" x14ac:dyDescent="0.25">
      <c r="A588" s="138"/>
      <c r="B588" s="138"/>
      <c r="C588" s="138"/>
      <c r="D588" s="138"/>
      <c r="E588" s="139" t="s">
        <v>289</v>
      </c>
      <c r="F588" s="140" t="s">
        <v>297</v>
      </c>
      <c r="G588" s="141">
        <f t="shared" si="67"/>
        <v>0</v>
      </c>
      <c r="H588" s="141">
        <f t="shared" si="67"/>
        <v>0</v>
      </c>
      <c r="I588" s="142" t="str">
        <f t="shared" si="61"/>
        <v/>
      </c>
      <c r="J588" s="141">
        <f t="shared" si="66"/>
        <v>0</v>
      </c>
      <c r="K588" s="10"/>
      <c r="L588" s="10"/>
    </row>
    <row r="589" spans="1:12" s="37" customFormat="1" x14ac:dyDescent="0.25">
      <c r="A589" s="138"/>
      <c r="B589" s="138"/>
      <c r="C589" s="138"/>
      <c r="D589" s="138"/>
      <c r="E589" s="139" t="s">
        <v>290</v>
      </c>
      <c r="F589" s="140" t="s">
        <v>47</v>
      </c>
      <c r="G589" s="141">
        <f t="shared" si="67"/>
        <v>0</v>
      </c>
      <c r="H589" s="141">
        <f t="shared" si="67"/>
        <v>0</v>
      </c>
      <c r="I589" s="142" t="str">
        <f t="shared" si="61"/>
        <v/>
      </c>
      <c r="J589" s="141">
        <f t="shared" si="66"/>
        <v>0</v>
      </c>
      <c r="K589" s="10"/>
      <c r="L589" s="10"/>
    </row>
    <row r="590" spans="1:12" s="37" customFormat="1" x14ac:dyDescent="0.25">
      <c r="A590" s="138"/>
      <c r="B590" s="138"/>
      <c r="C590" s="138"/>
      <c r="D590" s="138"/>
      <c r="E590" s="139" t="s">
        <v>291</v>
      </c>
      <c r="F590" s="140" t="s">
        <v>298</v>
      </c>
      <c r="G590" s="141">
        <f t="shared" si="67"/>
        <v>0</v>
      </c>
      <c r="H590" s="141">
        <f t="shared" si="67"/>
        <v>0</v>
      </c>
      <c r="I590" s="142" t="str">
        <f t="shared" si="61"/>
        <v/>
      </c>
      <c r="J590" s="141">
        <f t="shared" si="66"/>
        <v>0</v>
      </c>
      <c r="K590" s="10"/>
      <c r="L590" s="10"/>
    </row>
    <row r="591" spans="1:12" s="37" customFormat="1" ht="27" x14ac:dyDescent="0.25">
      <c r="A591" s="138"/>
      <c r="B591" s="138"/>
      <c r="C591" s="138"/>
      <c r="D591" s="138"/>
      <c r="E591" s="139" t="s">
        <v>292</v>
      </c>
      <c r="F591" s="140" t="s">
        <v>299</v>
      </c>
      <c r="G591" s="141">
        <f t="shared" si="67"/>
        <v>0</v>
      </c>
      <c r="H591" s="141">
        <f t="shared" si="67"/>
        <v>0</v>
      </c>
      <c r="I591" s="142" t="str">
        <f t="shared" si="61"/>
        <v/>
      </c>
      <c r="J591" s="141">
        <f t="shared" si="66"/>
        <v>0</v>
      </c>
      <c r="K591" s="10"/>
      <c r="L591" s="10"/>
    </row>
    <row r="592" spans="1:12" s="37" customFormat="1" ht="27" x14ac:dyDescent="0.25">
      <c r="A592" s="138"/>
      <c r="B592" s="138"/>
      <c r="C592" s="138"/>
      <c r="D592" s="138"/>
      <c r="E592" s="139" t="s">
        <v>293</v>
      </c>
      <c r="F592" s="140" t="s">
        <v>62</v>
      </c>
      <c r="G592" s="141">
        <f t="shared" si="67"/>
        <v>0</v>
      </c>
      <c r="H592" s="141">
        <f t="shared" si="67"/>
        <v>0</v>
      </c>
      <c r="I592" s="142" t="str">
        <f t="shared" si="61"/>
        <v/>
      </c>
      <c r="J592" s="141">
        <f t="shared" si="66"/>
        <v>0</v>
      </c>
      <c r="K592" s="10"/>
      <c r="L592" s="10"/>
    </row>
    <row r="593" spans="1:12" s="37" customFormat="1" ht="27" x14ac:dyDescent="0.25">
      <c r="A593" s="138"/>
      <c r="B593" s="138"/>
      <c r="C593" s="138"/>
      <c r="D593" s="138"/>
      <c r="E593" s="139" t="s">
        <v>294</v>
      </c>
      <c r="F593" s="140" t="s">
        <v>300</v>
      </c>
      <c r="G593" s="141">
        <f t="shared" si="67"/>
        <v>0</v>
      </c>
      <c r="H593" s="141">
        <f t="shared" si="67"/>
        <v>0</v>
      </c>
      <c r="I593" s="142" t="str">
        <f t="shared" si="61"/>
        <v/>
      </c>
      <c r="J593" s="141">
        <f t="shared" si="66"/>
        <v>0</v>
      </c>
      <c r="K593" s="10"/>
      <c r="L593" s="10"/>
    </row>
    <row r="594" spans="1:12" s="37" customFormat="1" ht="27.75" thickBot="1" x14ac:dyDescent="0.3">
      <c r="A594" s="143"/>
      <c r="B594" s="143"/>
      <c r="C594" s="143"/>
      <c r="D594" s="143"/>
      <c r="E594" s="144" t="s">
        <v>295</v>
      </c>
      <c r="F594" s="145" t="s">
        <v>301</v>
      </c>
      <c r="G594" s="141">
        <f t="shared" si="67"/>
        <v>0</v>
      </c>
      <c r="H594" s="141">
        <f t="shared" si="67"/>
        <v>0</v>
      </c>
      <c r="I594" s="147" t="str">
        <f t="shared" si="61"/>
        <v/>
      </c>
      <c r="J594" s="146">
        <f t="shared" si="66"/>
        <v>0</v>
      </c>
      <c r="K594" s="10"/>
      <c r="L594" s="10"/>
    </row>
    <row r="595" spans="1:12" ht="15.75" thickBot="1" x14ac:dyDescent="0.3">
      <c r="A595" s="63"/>
      <c r="B595" s="59"/>
      <c r="C595" s="59"/>
      <c r="D595" s="59"/>
      <c r="E595" s="59"/>
      <c r="F595" s="62" t="s">
        <v>139</v>
      </c>
      <c r="G595" s="60">
        <f>SUM(G582:G594)</f>
        <v>0</v>
      </c>
      <c r="H595" s="60">
        <f>SUM(H582:H594)</f>
        <v>0</v>
      </c>
      <c r="I595" s="83" t="str">
        <f t="shared" si="61"/>
        <v/>
      </c>
      <c r="J595" s="65">
        <f>H595-G595</f>
        <v>0</v>
      </c>
      <c r="K595" s="13"/>
      <c r="L595" s="13"/>
    </row>
    <row r="596" spans="1:12" x14ac:dyDescent="0.25">
      <c r="A596" s="15">
        <v>4</v>
      </c>
      <c r="B596" s="20"/>
      <c r="C596" s="20"/>
      <c r="D596" s="20"/>
      <c r="E596" s="20"/>
      <c r="F596" s="16" t="s">
        <v>140</v>
      </c>
      <c r="G596" s="15"/>
      <c r="H596" s="15"/>
      <c r="I596" s="20"/>
      <c r="J596" s="20"/>
      <c r="K596" s="13"/>
      <c r="L596" s="13"/>
    </row>
    <row r="597" spans="1:12" x14ac:dyDescent="0.25">
      <c r="A597" s="4"/>
      <c r="B597" s="6"/>
      <c r="C597" s="4">
        <v>330</v>
      </c>
      <c r="D597" s="6"/>
      <c r="E597" s="6"/>
      <c r="F597" s="5" t="s">
        <v>141</v>
      </c>
      <c r="G597" s="4"/>
      <c r="H597" s="4"/>
      <c r="I597" s="76" t="str">
        <f t="shared" si="61"/>
        <v/>
      </c>
      <c r="J597" s="6"/>
      <c r="K597" s="13"/>
      <c r="L597" s="13"/>
    </row>
    <row r="598" spans="1:12" x14ac:dyDescent="0.25">
      <c r="A598" s="4"/>
      <c r="B598" s="6"/>
      <c r="C598" s="4"/>
      <c r="D598" s="6">
        <v>147</v>
      </c>
      <c r="E598" s="6">
        <v>411</v>
      </c>
      <c r="F598" s="9" t="s">
        <v>10</v>
      </c>
      <c r="G598" s="239"/>
      <c r="H598" s="239"/>
      <c r="I598" s="76" t="str">
        <f t="shared" si="61"/>
        <v/>
      </c>
      <c r="J598" s="6">
        <f>H598-G598</f>
        <v>0</v>
      </c>
      <c r="K598" s="10"/>
      <c r="L598" s="10"/>
    </row>
    <row r="599" spans="1:12" ht="27" customHeight="1" x14ac:dyDescent="0.25">
      <c r="A599" s="4"/>
      <c r="B599" s="6"/>
      <c r="C599" s="4"/>
      <c r="D599" s="6">
        <v>148</v>
      </c>
      <c r="E599" s="6">
        <v>412</v>
      </c>
      <c r="F599" s="9" t="s">
        <v>11</v>
      </c>
      <c r="G599" s="239"/>
      <c r="H599" s="239"/>
      <c r="I599" s="76" t="str">
        <f t="shared" si="61"/>
        <v/>
      </c>
      <c r="J599" s="6">
        <f>H599-G599</f>
        <v>0</v>
      </c>
      <c r="K599" s="10"/>
      <c r="L599" s="10"/>
    </row>
    <row r="600" spans="1:12" x14ac:dyDescent="0.25">
      <c r="A600" s="4"/>
      <c r="B600" s="6"/>
      <c r="C600" s="4"/>
      <c r="D600" s="6">
        <v>149</v>
      </c>
      <c r="E600" s="6">
        <v>413</v>
      </c>
      <c r="F600" s="9" t="s">
        <v>12</v>
      </c>
      <c r="G600" s="239"/>
      <c r="H600" s="239"/>
      <c r="I600" s="76" t="str">
        <f t="shared" si="61"/>
        <v/>
      </c>
      <c r="J600" s="6">
        <f>H600-G600</f>
        <v>0</v>
      </c>
      <c r="K600" s="10"/>
      <c r="L600" s="10"/>
    </row>
    <row r="601" spans="1:12" x14ac:dyDescent="0.25">
      <c r="A601" s="4"/>
      <c r="B601" s="6"/>
      <c r="C601" s="4"/>
      <c r="D601" s="6">
        <v>150</v>
      </c>
      <c r="E601" s="6">
        <v>414</v>
      </c>
      <c r="F601" s="9" t="s">
        <v>13</v>
      </c>
      <c r="G601" s="239"/>
      <c r="H601" s="239"/>
      <c r="I601" s="76" t="str">
        <f t="shared" si="61"/>
        <v/>
      </c>
      <c r="J601" s="6">
        <f>H601-G601</f>
        <v>0</v>
      </c>
      <c r="K601" s="10"/>
      <c r="L601" s="10"/>
    </row>
    <row r="602" spans="1:12" ht="27.75" thickBot="1" x14ac:dyDescent="0.3">
      <c r="A602" s="38"/>
      <c r="B602" s="33"/>
      <c r="C602" s="38"/>
      <c r="D602" s="33">
        <v>151</v>
      </c>
      <c r="E602" s="33">
        <v>416</v>
      </c>
      <c r="F602" s="34" t="s">
        <v>15</v>
      </c>
      <c r="G602" s="242"/>
      <c r="H602" s="242"/>
      <c r="I602" s="78" t="str">
        <f t="shared" si="61"/>
        <v/>
      </c>
      <c r="J602" s="33">
        <f>H602-G602</f>
        <v>0</v>
      </c>
      <c r="K602" s="10"/>
      <c r="L602" s="10"/>
    </row>
    <row r="603" spans="1:12" ht="27" x14ac:dyDescent="0.25">
      <c r="A603" s="122"/>
      <c r="B603" s="149"/>
      <c r="C603" s="122"/>
      <c r="D603" s="149"/>
      <c r="E603" s="149"/>
      <c r="F603" s="150" t="s">
        <v>142</v>
      </c>
      <c r="G603" s="245"/>
      <c r="H603" s="245"/>
      <c r="I603" s="115" t="str">
        <f t="shared" si="61"/>
        <v/>
      </c>
      <c r="J603" s="149"/>
      <c r="K603" s="10"/>
      <c r="L603" s="10"/>
    </row>
    <row r="604" spans="1:12" s="37" customFormat="1" x14ac:dyDescent="0.25">
      <c r="A604" s="28"/>
      <c r="B604" s="28"/>
      <c r="C604" s="28"/>
      <c r="D604" s="28"/>
      <c r="E604" s="35" t="s">
        <v>154</v>
      </c>
      <c r="F604" s="123" t="s">
        <v>21</v>
      </c>
      <c r="G604" s="239"/>
      <c r="H604" s="239"/>
      <c r="I604" s="76" t="str">
        <f t="shared" ref="I604:I616" si="68">IF(OR(ISBLANK(G604),G604=0),"",H604/G604)</f>
        <v/>
      </c>
      <c r="J604" s="6">
        <f t="shared" ref="J604:J616" si="69">H604-G604</f>
        <v>0</v>
      </c>
      <c r="K604" s="10"/>
      <c r="L604" s="10"/>
    </row>
    <row r="605" spans="1:12" s="37" customFormat="1" x14ac:dyDescent="0.25">
      <c r="A605" s="28"/>
      <c r="B605" s="28"/>
      <c r="C605" s="28"/>
      <c r="D605" s="28"/>
      <c r="E605" s="35" t="s">
        <v>161</v>
      </c>
      <c r="F605" s="123" t="s">
        <v>60</v>
      </c>
      <c r="G605" s="239"/>
      <c r="H605" s="239"/>
      <c r="I605" s="76" t="str">
        <f t="shared" si="68"/>
        <v/>
      </c>
      <c r="J605" s="6">
        <f t="shared" si="69"/>
        <v>0</v>
      </c>
      <c r="K605" s="10"/>
      <c r="L605" s="10"/>
    </row>
    <row r="606" spans="1:12" s="37" customFormat="1" x14ac:dyDescent="0.25">
      <c r="A606" s="28"/>
      <c r="B606" s="28"/>
      <c r="C606" s="28"/>
      <c r="D606" s="28"/>
      <c r="E606" s="35" t="s">
        <v>288</v>
      </c>
      <c r="F606" s="123" t="s">
        <v>296</v>
      </c>
      <c r="G606" s="239"/>
      <c r="H606" s="239"/>
      <c r="I606" s="76" t="str">
        <f t="shared" si="68"/>
        <v/>
      </c>
      <c r="J606" s="6">
        <f t="shared" si="69"/>
        <v>0</v>
      </c>
      <c r="K606" s="10"/>
      <c r="L606" s="10"/>
    </row>
    <row r="607" spans="1:12" s="37" customFormat="1" x14ac:dyDescent="0.25">
      <c r="A607" s="28"/>
      <c r="B607" s="28"/>
      <c r="C607" s="28"/>
      <c r="D607" s="28"/>
      <c r="E607" s="35" t="s">
        <v>159</v>
      </c>
      <c r="F607" s="123" t="s">
        <v>45</v>
      </c>
      <c r="G607" s="239"/>
      <c r="H607" s="239"/>
      <c r="I607" s="76" t="str">
        <f t="shared" si="68"/>
        <v/>
      </c>
      <c r="J607" s="6">
        <f t="shared" si="69"/>
        <v>0</v>
      </c>
      <c r="K607" s="10"/>
      <c r="L607" s="10"/>
    </row>
    <row r="608" spans="1:12" s="37" customFormat="1" x14ac:dyDescent="0.25">
      <c r="A608" s="28"/>
      <c r="B608" s="28"/>
      <c r="C608" s="28"/>
      <c r="D608" s="28"/>
      <c r="E608" s="35" t="s">
        <v>160</v>
      </c>
      <c r="F608" s="123" t="s">
        <v>46</v>
      </c>
      <c r="G608" s="239"/>
      <c r="H608" s="239"/>
      <c r="I608" s="76" t="str">
        <f t="shared" si="68"/>
        <v/>
      </c>
      <c r="J608" s="6">
        <f t="shared" si="69"/>
        <v>0</v>
      </c>
      <c r="K608" s="10"/>
      <c r="L608" s="10"/>
    </row>
    <row r="609" spans="1:12" s="37" customFormat="1" ht="27" x14ac:dyDescent="0.25">
      <c r="A609" s="28"/>
      <c r="B609" s="28"/>
      <c r="C609" s="28"/>
      <c r="D609" s="28"/>
      <c r="E609" s="35" t="s">
        <v>162</v>
      </c>
      <c r="F609" s="123" t="s">
        <v>61</v>
      </c>
      <c r="G609" s="239"/>
      <c r="H609" s="239"/>
      <c r="I609" s="76" t="str">
        <f t="shared" si="68"/>
        <v/>
      </c>
      <c r="J609" s="6">
        <f t="shared" si="69"/>
        <v>0</v>
      </c>
      <c r="K609" s="10"/>
      <c r="L609" s="10"/>
    </row>
    <row r="610" spans="1:12" s="37" customFormat="1" ht="27" x14ac:dyDescent="0.25">
      <c r="A610" s="28"/>
      <c r="B610" s="28"/>
      <c r="C610" s="28"/>
      <c r="D610" s="28"/>
      <c r="E610" s="35" t="s">
        <v>289</v>
      </c>
      <c r="F610" s="123" t="s">
        <v>297</v>
      </c>
      <c r="G610" s="239"/>
      <c r="H610" s="239"/>
      <c r="I610" s="76" t="str">
        <f t="shared" si="68"/>
        <v/>
      </c>
      <c r="J610" s="6">
        <f t="shared" si="69"/>
        <v>0</v>
      </c>
      <c r="K610" s="10"/>
      <c r="L610" s="10"/>
    </row>
    <row r="611" spans="1:12" s="37" customFormat="1" x14ac:dyDescent="0.25">
      <c r="A611" s="28"/>
      <c r="B611" s="28"/>
      <c r="C611" s="28"/>
      <c r="D611" s="28"/>
      <c r="E611" s="35" t="s">
        <v>290</v>
      </c>
      <c r="F611" s="123" t="s">
        <v>47</v>
      </c>
      <c r="G611" s="239"/>
      <c r="H611" s="239"/>
      <c r="I611" s="76" t="str">
        <f t="shared" si="68"/>
        <v/>
      </c>
      <c r="J611" s="6">
        <f t="shared" si="69"/>
        <v>0</v>
      </c>
      <c r="K611" s="10"/>
      <c r="L611" s="10"/>
    </row>
    <row r="612" spans="1:12" s="37" customFormat="1" x14ac:dyDescent="0.25">
      <c r="A612" s="28"/>
      <c r="B612" s="28"/>
      <c r="C612" s="28"/>
      <c r="D612" s="28"/>
      <c r="E612" s="35" t="s">
        <v>291</v>
      </c>
      <c r="F612" s="123" t="s">
        <v>298</v>
      </c>
      <c r="G612" s="239"/>
      <c r="H612" s="239"/>
      <c r="I612" s="76" t="str">
        <f t="shared" si="68"/>
        <v/>
      </c>
      <c r="J612" s="6">
        <f t="shared" si="69"/>
        <v>0</v>
      </c>
      <c r="K612" s="10"/>
      <c r="L612" s="10"/>
    </row>
    <row r="613" spans="1:12" s="37" customFormat="1" ht="27" x14ac:dyDescent="0.25">
      <c r="A613" s="28"/>
      <c r="B613" s="28"/>
      <c r="C613" s="28"/>
      <c r="D613" s="28"/>
      <c r="E613" s="35" t="s">
        <v>292</v>
      </c>
      <c r="F613" s="123" t="s">
        <v>299</v>
      </c>
      <c r="G613" s="239"/>
      <c r="H613" s="239"/>
      <c r="I613" s="76" t="str">
        <f t="shared" si="68"/>
        <v/>
      </c>
      <c r="J613" s="6">
        <f t="shared" si="69"/>
        <v>0</v>
      </c>
      <c r="K613" s="10"/>
      <c r="L613" s="10"/>
    </row>
    <row r="614" spans="1:12" s="37" customFormat="1" ht="27" x14ac:dyDescent="0.25">
      <c r="A614" s="28"/>
      <c r="B614" s="28"/>
      <c r="C614" s="28"/>
      <c r="D614" s="28"/>
      <c r="E614" s="35" t="s">
        <v>293</v>
      </c>
      <c r="F614" s="123" t="s">
        <v>62</v>
      </c>
      <c r="G614" s="239"/>
      <c r="H614" s="239"/>
      <c r="I614" s="76" t="str">
        <f t="shared" si="68"/>
        <v/>
      </c>
      <c r="J614" s="6">
        <f t="shared" si="69"/>
        <v>0</v>
      </c>
      <c r="K614" s="10"/>
      <c r="L614" s="10"/>
    </row>
    <row r="615" spans="1:12" s="37" customFormat="1" ht="27" x14ac:dyDescent="0.25">
      <c r="A615" s="28"/>
      <c r="B615" s="28"/>
      <c r="C615" s="28"/>
      <c r="D615" s="28"/>
      <c r="E615" s="35" t="s">
        <v>294</v>
      </c>
      <c r="F615" s="123" t="s">
        <v>300</v>
      </c>
      <c r="G615" s="239"/>
      <c r="H615" s="239"/>
      <c r="I615" s="76" t="str">
        <f t="shared" si="68"/>
        <v/>
      </c>
      <c r="J615" s="6">
        <f t="shared" si="69"/>
        <v>0</v>
      </c>
      <c r="K615" s="10"/>
      <c r="L615" s="10"/>
    </row>
    <row r="616" spans="1:12" s="37" customFormat="1" ht="27.75" thickBot="1" x14ac:dyDescent="0.3">
      <c r="A616" s="34"/>
      <c r="B616" s="34"/>
      <c r="C616" s="34"/>
      <c r="D616" s="34"/>
      <c r="E616" s="124" t="s">
        <v>295</v>
      </c>
      <c r="F616" s="125" t="s">
        <v>301</v>
      </c>
      <c r="G616" s="242"/>
      <c r="H616" s="242"/>
      <c r="I616" s="78" t="str">
        <f t="shared" si="68"/>
        <v/>
      </c>
      <c r="J616" s="33">
        <f t="shared" si="69"/>
        <v>0</v>
      </c>
      <c r="K616" s="10"/>
      <c r="L616" s="10"/>
    </row>
    <row r="617" spans="1:12" ht="15.75" thickBot="1" x14ac:dyDescent="0.3">
      <c r="A617" s="53"/>
      <c r="B617" s="48"/>
      <c r="C617" s="50"/>
      <c r="D617" s="48"/>
      <c r="E617" s="51"/>
      <c r="F617" s="49" t="s">
        <v>143</v>
      </c>
      <c r="G617" s="50">
        <f>SUM(G604:G616)</f>
        <v>0</v>
      </c>
      <c r="H617" s="50">
        <f>SUM(H604:H616)</f>
        <v>0</v>
      </c>
      <c r="I617" s="84" t="str">
        <f t="shared" si="61"/>
        <v/>
      </c>
      <c r="J617" s="56">
        <f>H617-G617</f>
        <v>0</v>
      </c>
      <c r="K617" s="13"/>
      <c r="L617" s="13"/>
    </row>
    <row r="618" spans="1:12" x14ac:dyDescent="0.25">
      <c r="A618" s="122"/>
      <c r="B618" s="149"/>
      <c r="C618" s="122"/>
      <c r="D618" s="149"/>
      <c r="E618" s="151"/>
      <c r="F618" s="150" t="s">
        <v>144</v>
      </c>
      <c r="G618" s="122"/>
      <c r="H618" s="122"/>
      <c r="I618" s="149"/>
      <c r="J618" s="149"/>
      <c r="K618" s="13"/>
      <c r="L618" s="13"/>
    </row>
    <row r="619" spans="1:12" s="37" customFormat="1" x14ac:dyDescent="0.25">
      <c r="A619" s="138"/>
      <c r="B619" s="138"/>
      <c r="C619" s="138"/>
      <c r="D619" s="138"/>
      <c r="E619" s="139" t="s">
        <v>154</v>
      </c>
      <c r="F619" s="140" t="s">
        <v>21</v>
      </c>
      <c r="G619" s="141">
        <f>G604</f>
        <v>0</v>
      </c>
      <c r="H619" s="141">
        <f>H604</f>
        <v>0</v>
      </c>
      <c r="I619" s="142" t="str">
        <f t="shared" ref="I619:I631" si="70">IF(OR(ISBLANK(G619),G619=0),"",H619/G619)</f>
        <v/>
      </c>
      <c r="J619" s="141">
        <f t="shared" ref="J619:J631" si="71">H619-G619</f>
        <v>0</v>
      </c>
      <c r="K619" s="10"/>
      <c r="L619" s="10"/>
    </row>
    <row r="620" spans="1:12" s="37" customFormat="1" x14ac:dyDescent="0.25">
      <c r="A620" s="138"/>
      <c r="B620" s="138"/>
      <c r="C620" s="138"/>
      <c r="D620" s="138"/>
      <c r="E620" s="139" t="s">
        <v>161</v>
      </c>
      <c r="F620" s="140" t="s">
        <v>60</v>
      </c>
      <c r="G620" s="141">
        <f t="shared" ref="G620:H631" si="72">G605</f>
        <v>0</v>
      </c>
      <c r="H620" s="141">
        <f t="shared" si="72"/>
        <v>0</v>
      </c>
      <c r="I620" s="142" t="str">
        <f t="shared" si="70"/>
        <v/>
      </c>
      <c r="J620" s="141">
        <f t="shared" si="71"/>
        <v>0</v>
      </c>
      <c r="K620" s="10"/>
      <c r="L620" s="10"/>
    </row>
    <row r="621" spans="1:12" s="37" customFormat="1" x14ac:dyDescent="0.25">
      <c r="A621" s="138"/>
      <c r="B621" s="138"/>
      <c r="C621" s="138"/>
      <c r="D621" s="138"/>
      <c r="E621" s="139" t="s">
        <v>288</v>
      </c>
      <c r="F621" s="140" t="s">
        <v>296</v>
      </c>
      <c r="G621" s="141">
        <f t="shared" si="72"/>
        <v>0</v>
      </c>
      <c r="H621" s="141">
        <f t="shared" si="72"/>
        <v>0</v>
      </c>
      <c r="I621" s="142" t="str">
        <f t="shared" si="70"/>
        <v/>
      </c>
      <c r="J621" s="141">
        <f t="shared" si="71"/>
        <v>0</v>
      </c>
      <c r="K621" s="10"/>
      <c r="L621" s="10"/>
    </row>
    <row r="622" spans="1:12" s="37" customFormat="1" x14ac:dyDescent="0.25">
      <c r="A622" s="138"/>
      <c r="B622" s="138"/>
      <c r="C622" s="138"/>
      <c r="D622" s="138"/>
      <c r="E622" s="139" t="s">
        <v>159</v>
      </c>
      <c r="F622" s="140" t="s">
        <v>45</v>
      </c>
      <c r="G622" s="141">
        <f t="shared" si="72"/>
        <v>0</v>
      </c>
      <c r="H622" s="141">
        <f t="shared" si="72"/>
        <v>0</v>
      </c>
      <c r="I622" s="142" t="str">
        <f t="shared" si="70"/>
        <v/>
      </c>
      <c r="J622" s="141">
        <f t="shared" si="71"/>
        <v>0</v>
      </c>
      <c r="K622" s="10"/>
      <c r="L622" s="10"/>
    </row>
    <row r="623" spans="1:12" s="37" customFormat="1" x14ac:dyDescent="0.25">
      <c r="A623" s="138"/>
      <c r="B623" s="138"/>
      <c r="C623" s="138"/>
      <c r="D623" s="138"/>
      <c r="E623" s="139" t="s">
        <v>160</v>
      </c>
      <c r="F623" s="140" t="s">
        <v>46</v>
      </c>
      <c r="G623" s="141">
        <f t="shared" si="72"/>
        <v>0</v>
      </c>
      <c r="H623" s="141">
        <f t="shared" si="72"/>
        <v>0</v>
      </c>
      <c r="I623" s="142" t="str">
        <f t="shared" si="70"/>
        <v/>
      </c>
      <c r="J623" s="141">
        <f t="shared" si="71"/>
        <v>0</v>
      </c>
      <c r="K623" s="10"/>
      <c r="L623" s="10"/>
    </row>
    <row r="624" spans="1:12" s="37" customFormat="1" ht="27" x14ac:dyDescent="0.25">
      <c r="A624" s="138"/>
      <c r="B624" s="138"/>
      <c r="C624" s="138"/>
      <c r="D624" s="138"/>
      <c r="E624" s="139" t="s">
        <v>162</v>
      </c>
      <c r="F624" s="140" t="s">
        <v>61</v>
      </c>
      <c r="G624" s="141">
        <f t="shared" si="72"/>
        <v>0</v>
      </c>
      <c r="H624" s="141">
        <f t="shared" si="72"/>
        <v>0</v>
      </c>
      <c r="I624" s="142" t="str">
        <f t="shared" si="70"/>
        <v/>
      </c>
      <c r="J624" s="141">
        <f t="shared" si="71"/>
        <v>0</v>
      </c>
      <c r="K624" s="10"/>
      <c r="L624" s="10"/>
    </row>
    <row r="625" spans="1:12" s="37" customFormat="1" ht="27" x14ac:dyDescent="0.25">
      <c r="A625" s="138"/>
      <c r="B625" s="138"/>
      <c r="C625" s="138"/>
      <c r="D625" s="138"/>
      <c r="E625" s="139" t="s">
        <v>289</v>
      </c>
      <c r="F625" s="140" t="s">
        <v>297</v>
      </c>
      <c r="G625" s="141">
        <f t="shared" si="72"/>
        <v>0</v>
      </c>
      <c r="H625" s="141">
        <f t="shared" si="72"/>
        <v>0</v>
      </c>
      <c r="I625" s="142" t="str">
        <f t="shared" si="70"/>
        <v/>
      </c>
      <c r="J625" s="141">
        <f t="shared" si="71"/>
        <v>0</v>
      </c>
      <c r="K625" s="10"/>
      <c r="L625" s="10"/>
    </row>
    <row r="626" spans="1:12" s="37" customFormat="1" x14ac:dyDescent="0.25">
      <c r="A626" s="138"/>
      <c r="B626" s="138"/>
      <c r="C626" s="138"/>
      <c r="D626" s="138"/>
      <c r="E626" s="139" t="s">
        <v>290</v>
      </c>
      <c r="F626" s="140" t="s">
        <v>47</v>
      </c>
      <c r="G626" s="141">
        <f t="shared" si="72"/>
        <v>0</v>
      </c>
      <c r="H626" s="141">
        <f t="shared" si="72"/>
        <v>0</v>
      </c>
      <c r="I626" s="142" t="str">
        <f t="shared" si="70"/>
        <v/>
      </c>
      <c r="J626" s="141">
        <f t="shared" si="71"/>
        <v>0</v>
      </c>
      <c r="K626" s="10"/>
      <c r="L626" s="10"/>
    </row>
    <row r="627" spans="1:12" s="37" customFormat="1" x14ac:dyDescent="0.25">
      <c r="A627" s="138"/>
      <c r="B627" s="138"/>
      <c r="C627" s="138"/>
      <c r="D627" s="138"/>
      <c r="E627" s="139" t="s">
        <v>291</v>
      </c>
      <c r="F627" s="140" t="s">
        <v>298</v>
      </c>
      <c r="G627" s="141">
        <f t="shared" si="72"/>
        <v>0</v>
      </c>
      <c r="H627" s="141">
        <f t="shared" si="72"/>
        <v>0</v>
      </c>
      <c r="I627" s="142" t="str">
        <f t="shared" si="70"/>
        <v/>
      </c>
      <c r="J627" s="141">
        <f t="shared" si="71"/>
        <v>0</v>
      </c>
      <c r="K627" s="10"/>
      <c r="L627" s="10"/>
    </row>
    <row r="628" spans="1:12" s="37" customFormat="1" ht="27" x14ac:dyDescent="0.25">
      <c r="A628" s="138"/>
      <c r="B628" s="138"/>
      <c r="C628" s="138"/>
      <c r="D628" s="138"/>
      <c r="E628" s="139" t="s">
        <v>292</v>
      </c>
      <c r="F628" s="140" t="s">
        <v>299</v>
      </c>
      <c r="G628" s="141">
        <f t="shared" si="72"/>
        <v>0</v>
      </c>
      <c r="H628" s="141">
        <f t="shared" si="72"/>
        <v>0</v>
      </c>
      <c r="I628" s="142" t="str">
        <f t="shared" si="70"/>
        <v/>
      </c>
      <c r="J628" s="141">
        <f t="shared" si="71"/>
        <v>0</v>
      </c>
      <c r="K628" s="10"/>
      <c r="L628" s="10"/>
    </row>
    <row r="629" spans="1:12" s="37" customFormat="1" ht="27" x14ac:dyDescent="0.25">
      <c r="A629" s="138"/>
      <c r="B629" s="138"/>
      <c r="C629" s="138"/>
      <c r="D629" s="138"/>
      <c r="E629" s="139" t="s">
        <v>293</v>
      </c>
      <c r="F629" s="140" t="s">
        <v>62</v>
      </c>
      <c r="G629" s="141">
        <f t="shared" si="72"/>
        <v>0</v>
      </c>
      <c r="H629" s="141">
        <f t="shared" si="72"/>
        <v>0</v>
      </c>
      <c r="I629" s="142" t="str">
        <f t="shared" si="70"/>
        <v/>
      </c>
      <c r="J629" s="141">
        <f t="shared" si="71"/>
        <v>0</v>
      </c>
      <c r="K629" s="10"/>
      <c r="L629" s="10"/>
    </row>
    <row r="630" spans="1:12" s="37" customFormat="1" ht="27" x14ac:dyDescent="0.25">
      <c r="A630" s="138"/>
      <c r="B630" s="138"/>
      <c r="C630" s="138"/>
      <c r="D630" s="138"/>
      <c r="E630" s="139" t="s">
        <v>294</v>
      </c>
      <c r="F630" s="140" t="s">
        <v>300</v>
      </c>
      <c r="G630" s="141">
        <f t="shared" si="72"/>
        <v>0</v>
      </c>
      <c r="H630" s="141">
        <f t="shared" si="72"/>
        <v>0</v>
      </c>
      <c r="I630" s="142" t="str">
        <f t="shared" si="70"/>
        <v/>
      </c>
      <c r="J630" s="141">
        <f t="shared" si="71"/>
        <v>0</v>
      </c>
      <c r="K630" s="10"/>
      <c r="L630" s="10"/>
    </row>
    <row r="631" spans="1:12" s="37" customFormat="1" ht="27.75" thickBot="1" x14ac:dyDescent="0.3">
      <c r="A631" s="143"/>
      <c r="B631" s="143"/>
      <c r="C631" s="143"/>
      <c r="D631" s="143"/>
      <c r="E631" s="144" t="s">
        <v>295</v>
      </c>
      <c r="F631" s="145" t="s">
        <v>301</v>
      </c>
      <c r="G631" s="141">
        <f t="shared" si="72"/>
        <v>0</v>
      </c>
      <c r="H631" s="141">
        <f t="shared" si="72"/>
        <v>0</v>
      </c>
      <c r="I631" s="147" t="str">
        <f t="shared" si="70"/>
        <v/>
      </c>
      <c r="J631" s="146">
        <f t="shared" si="71"/>
        <v>0</v>
      </c>
      <c r="K631" s="10"/>
      <c r="L631" s="10"/>
    </row>
    <row r="632" spans="1:12" ht="15.75" thickBot="1" x14ac:dyDescent="0.3">
      <c r="A632" s="58"/>
      <c r="B632" s="59"/>
      <c r="C632" s="60"/>
      <c r="D632" s="59"/>
      <c r="E632" s="61"/>
      <c r="F632" s="62" t="s">
        <v>145</v>
      </c>
      <c r="G632" s="60">
        <f>SUM(G619:G631)</f>
        <v>0</v>
      </c>
      <c r="H632" s="60">
        <f>SUM(H619:H631)</f>
        <v>0</v>
      </c>
      <c r="I632" s="60" t="str">
        <f>IF(OR(ISBLANK(G632),G632=0),"",H632/G632)</f>
        <v/>
      </c>
      <c r="J632" s="60">
        <f>H632-G632</f>
        <v>0</v>
      </c>
      <c r="K632" s="13"/>
      <c r="L632" s="13"/>
    </row>
    <row r="633" spans="1:12" ht="27" x14ac:dyDescent="0.25">
      <c r="A633" s="149"/>
      <c r="B633" s="149"/>
      <c r="C633" s="149"/>
      <c r="D633" s="149"/>
      <c r="E633" s="151"/>
      <c r="F633" s="150" t="s">
        <v>146</v>
      </c>
      <c r="G633" s="122"/>
      <c r="H633" s="122"/>
      <c r="I633" s="115" t="str">
        <f t="shared" si="61"/>
        <v/>
      </c>
      <c r="J633" s="149"/>
      <c r="K633" s="13"/>
      <c r="L633" s="13"/>
    </row>
    <row r="634" spans="1:12" s="37" customFormat="1" x14ac:dyDescent="0.25">
      <c r="A634" s="156"/>
      <c r="B634" s="156"/>
      <c r="C634" s="156"/>
      <c r="D634" s="156"/>
      <c r="E634" s="157" t="s">
        <v>154</v>
      </c>
      <c r="F634" s="158" t="s">
        <v>21</v>
      </c>
      <c r="G634" s="159">
        <f t="shared" ref="G634:H646" si="73">G619+G582+G77+G33</f>
        <v>0</v>
      </c>
      <c r="H634" s="159">
        <f t="shared" si="73"/>
        <v>0</v>
      </c>
      <c r="I634" s="160" t="str">
        <f t="shared" si="61"/>
        <v/>
      </c>
      <c r="J634" s="159">
        <f t="shared" ref="J634:J646" si="74">H634-G634</f>
        <v>0</v>
      </c>
      <c r="K634" s="10"/>
      <c r="L634" s="10"/>
    </row>
    <row r="635" spans="1:12" s="37" customFormat="1" x14ac:dyDescent="0.25">
      <c r="A635" s="156"/>
      <c r="B635" s="156"/>
      <c r="C635" s="156"/>
      <c r="D635" s="156"/>
      <c r="E635" s="157" t="s">
        <v>161</v>
      </c>
      <c r="F635" s="158" t="s">
        <v>60</v>
      </c>
      <c r="G635" s="159">
        <f t="shared" si="73"/>
        <v>0</v>
      </c>
      <c r="H635" s="159">
        <f t="shared" si="73"/>
        <v>0</v>
      </c>
      <c r="I635" s="160" t="str">
        <f t="shared" si="61"/>
        <v/>
      </c>
      <c r="J635" s="159">
        <f t="shared" si="74"/>
        <v>0</v>
      </c>
      <c r="K635" s="10"/>
      <c r="L635" s="10"/>
    </row>
    <row r="636" spans="1:12" s="37" customFormat="1" x14ac:dyDescent="0.25">
      <c r="A636" s="156"/>
      <c r="B636" s="156"/>
      <c r="C636" s="156"/>
      <c r="D636" s="156"/>
      <c r="E636" s="157" t="s">
        <v>288</v>
      </c>
      <c r="F636" s="158" t="s">
        <v>296</v>
      </c>
      <c r="G636" s="159">
        <f t="shared" si="73"/>
        <v>0</v>
      </c>
      <c r="H636" s="159">
        <f t="shared" si="73"/>
        <v>0</v>
      </c>
      <c r="I636" s="160" t="str">
        <f t="shared" si="61"/>
        <v/>
      </c>
      <c r="J636" s="159">
        <f t="shared" si="74"/>
        <v>0</v>
      </c>
      <c r="K636" s="10"/>
      <c r="L636" s="10"/>
    </row>
    <row r="637" spans="1:12" s="37" customFormat="1" x14ac:dyDescent="0.25">
      <c r="A637" s="156"/>
      <c r="B637" s="156"/>
      <c r="C637" s="156"/>
      <c r="D637" s="156"/>
      <c r="E637" s="157" t="s">
        <v>159</v>
      </c>
      <c r="F637" s="158" t="s">
        <v>45</v>
      </c>
      <c r="G637" s="159">
        <f t="shared" si="73"/>
        <v>0</v>
      </c>
      <c r="H637" s="159">
        <f t="shared" si="73"/>
        <v>0</v>
      </c>
      <c r="I637" s="160" t="str">
        <f t="shared" si="61"/>
        <v/>
      </c>
      <c r="J637" s="159">
        <f t="shared" si="74"/>
        <v>0</v>
      </c>
      <c r="K637" s="10"/>
      <c r="L637" s="10"/>
    </row>
    <row r="638" spans="1:12" s="37" customFormat="1" x14ac:dyDescent="0.25">
      <c r="A638" s="156"/>
      <c r="B638" s="156"/>
      <c r="C638" s="156"/>
      <c r="D638" s="156"/>
      <c r="E638" s="157" t="s">
        <v>160</v>
      </c>
      <c r="F638" s="158" t="s">
        <v>46</v>
      </c>
      <c r="G638" s="159">
        <f t="shared" si="73"/>
        <v>0</v>
      </c>
      <c r="H638" s="159">
        <f t="shared" si="73"/>
        <v>0</v>
      </c>
      <c r="I638" s="160" t="str">
        <f t="shared" si="61"/>
        <v/>
      </c>
      <c r="J638" s="159">
        <f t="shared" si="74"/>
        <v>0</v>
      </c>
      <c r="K638" s="10"/>
      <c r="L638" s="10"/>
    </row>
    <row r="639" spans="1:12" s="37" customFormat="1" ht="27" x14ac:dyDescent="0.25">
      <c r="A639" s="156"/>
      <c r="B639" s="156"/>
      <c r="C639" s="156"/>
      <c r="D639" s="156"/>
      <c r="E639" s="157" t="s">
        <v>162</v>
      </c>
      <c r="F639" s="158" t="s">
        <v>61</v>
      </c>
      <c r="G639" s="159">
        <f t="shared" si="73"/>
        <v>0</v>
      </c>
      <c r="H639" s="159">
        <f t="shared" si="73"/>
        <v>0</v>
      </c>
      <c r="I639" s="160" t="str">
        <f t="shared" si="61"/>
        <v/>
      </c>
      <c r="J639" s="159">
        <f t="shared" si="74"/>
        <v>0</v>
      </c>
      <c r="K639" s="10"/>
      <c r="L639" s="10"/>
    </row>
    <row r="640" spans="1:12" s="37" customFormat="1" ht="27" x14ac:dyDescent="0.25">
      <c r="A640" s="156"/>
      <c r="B640" s="156"/>
      <c r="C640" s="156"/>
      <c r="D640" s="156"/>
      <c r="E640" s="157" t="s">
        <v>289</v>
      </c>
      <c r="F640" s="158" t="s">
        <v>297</v>
      </c>
      <c r="G640" s="159">
        <f t="shared" si="73"/>
        <v>0</v>
      </c>
      <c r="H640" s="159">
        <f t="shared" si="73"/>
        <v>0</v>
      </c>
      <c r="I640" s="160" t="str">
        <f t="shared" si="61"/>
        <v/>
      </c>
      <c r="J640" s="159">
        <f t="shared" si="74"/>
        <v>0</v>
      </c>
      <c r="K640" s="10"/>
      <c r="L640" s="10"/>
    </row>
    <row r="641" spans="1:12" s="37" customFormat="1" x14ac:dyDescent="0.25">
      <c r="A641" s="156"/>
      <c r="B641" s="156"/>
      <c r="C641" s="156"/>
      <c r="D641" s="156"/>
      <c r="E641" s="157" t="s">
        <v>290</v>
      </c>
      <c r="F641" s="158" t="s">
        <v>47</v>
      </c>
      <c r="G641" s="159">
        <f t="shared" si="73"/>
        <v>0</v>
      </c>
      <c r="H641" s="159">
        <f t="shared" si="73"/>
        <v>0</v>
      </c>
      <c r="I641" s="160" t="str">
        <f t="shared" si="61"/>
        <v/>
      </c>
      <c r="J641" s="159">
        <f t="shared" si="74"/>
        <v>0</v>
      </c>
      <c r="K641" s="10"/>
      <c r="L641" s="10"/>
    </row>
    <row r="642" spans="1:12" s="37" customFormat="1" x14ac:dyDescent="0.25">
      <c r="A642" s="156"/>
      <c r="B642" s="156"/>
      <c r="C642" s="156"/>
      <c r="D642" s="156"/>
      <c r="E642" s="157" t="s">
        <v>291</v>
      </c>
      <c r="F642" s="158" t="s">
        <v>298</v>
      </c>
      <c r="G642" s="159">
        <f t="shared" si="73"/>
        <v>0</v>
      </c>
      <c r="H642" s="159">
        <f t="shared" si="73"/>
        <v>0</v>
      </c>
      <c r="I642" s="160" t="str">
        <f t="shared" si="61"/>
        <v/>
      </c>
      <c r="J642" s="159">
        <f t="shared" si="74"/>
        <v>0</v>
      </c>
      <c r="K642" s="10"/>
      <c r="L642" s="10"/>
    </row>
    <row r="643" spans="1:12" s="37" customFormat="1" ht="27" x14ac:dyDescent="0.25">
      <c r="A643" s="156"/>
      <c r="B643" s="156"/>
      <c r="C643" s="156"/>
      <c r="D643" s="156"/>
      <c r="E643" s="157" t="s">
        <v>292</v>
      </c>
      <c r="F643" s="158" t="s">
        <v>299</v>
      </c>
      <c r="G643" s="159">
        <f t="shared" si="73"/>
        <v>0</v>
      </c>
      <c r="H643" s="159">
        <f t="shared" si="73"/>
        <v>0</v>
      </c>
      <c r="I643" s="160" t="str">
        <f t="shared" si="61"/>
        <v/>
      </c>
      <c r="J643" s="159">
        <f t="shared" si="74"/>
        <v>0</v>
      </c>
      <c r="K643" s="10"/>
      <c r="L643" s="10"/>
    </row>
    <row r="644" spans="1:12" s="37" customFormat="1" ht="27" x14ac:dyDescent="0.25">
      <c r="A644" s="156"/>
      <c r="B644" s="156"/>
      <c r="C644" s="156"/>
      <c r="D644" s="156"/>
      <c r="E644" s="157" t="s">
        <v>293</v>
      </c>
      <c r="F644" s="158" t="s">
        <v>62</v>
      </c>
      <c r="G644" s="159">
        <f t="shared" si="73"/>
        <v>0</v>
      </c>
      <c r="H644" s="159">
        <f t="shared" si="73"/>
        <v>0</v>
      </c>
      <c r="I644" s="160" t="str">
        <f t="shared" si="61"/>
        <v/>
      </c>
      <c r="J644" s="159">
        <f t="shared" si="74"/>
        <v>0</v>
      </c>
      <c r="K644" s="10"/>
      <c r="L644" s="10"/>
    </row>
    <row r="645" spans="1:12" s="37" customFormat="1" ht="27" x14ac:dyDescent="0.25">
      <c r="A645" s="156"/>
      <c r="B645" s="156"/>
      <c r="C645" s="156"/>
      <c r="D645" s="156"/>
      <c r="E645" s="157" t="s">
        <v>294</v>
      </c>
      <c r="F645" s="158" t="s">
        <v>300</v>
      </c>
      <c r="G645" s="159">
        <f t="shared" si="73"/>
        <v>0</v>
      </c>
      <c r="H645" s="159">
        <f t="shared" si="73"/>
        <v>0</v>
      </c>
      <c r="I645" s="160" t="str">
        <f t="shared" si="61"/>
        <v/>
      </c>
      <c r="J645" s="159">
        <f t="shared" si="74"/>
        <v>0</v>
      </c>
      <c r="K645" s="10"/>
      <c r="L645" s="10"/>
    </row>
    <row r="646" spans="1:12" s="37" customFormat="1" ht="27.75" thickBot="1" x14ac:dyDescent="0.3">
      <c r="A646" s="161"/>
      <c r="B646" s="161"/>
      <c r="C646" s="161"/>
      <c r="D646" s="161"/>
      <c r="E646" s="162" t="s">
        <v>295</v>
      </c>
      <c r="F646" s="163" t="s">
        <v>301</v>
      </c>
      <c r="G646" s="159">
        <f t="shared" si="73"/>
        <v>0</v>
      </c>
      <c r="H646" s="159">
        <f t="shared" si="73"/>
        <v>0</v>
      </c>
      <c r="I646" s="165" t="str">
        <f t="shared" si="61"/>
        <v/>
      </c>
      <c r="J646" s="164">
        <f t="shared" si="74"/>
        <v>0</v>
      </c>
      <c r="K646" s="10"/>
      <c r="L646" s="10"/>
    </row>
    <row r="647" spans="1:12" ht="15.75" thickBot="1" x14ac:dyDescent="0.3">
      <c r="A647" s="166"/>
      <c r="B647" s="167"/>
      <c r="C647" s="167"/>
      <c r="D647" s="167"/>
      <c r="E647" s="167"/>
      <c r="F647" s="168" t="s">
        <v>147</v>
      </c>
      <c r="G647" s="169">
        <f>SUM(G634:G646)</f>
        <v>0</v>
      </c>
      <c r="H647" s="169">
        <f>SUM(H634:H646)</f>
        <v>0</v>
      </c>
      <c r="I647" s="170" t="str">
        <f t="shared" si="61"/>
        <v/>
      </c>
      <c r="J647" s="171">
        <f>H647-G647</f>
        <v>0</v>
      </c>
      <c r="K647" s="13"/>
      <c r="L647" s="13"/>
    </row>
    <row r="648" spans="1:12" ht="15.75" thickBot="1" x14ac:dyDescent="0.3">
      <c r="A648" s="57"/>
      <c r="B648" s="55"/>
      <c r="C648" s="55"/>
      <c r="D648" s="55"/>
      <c r="E648" s="55"/>
      <c r="F648" s="54" t="s">
        <v>148</v>
      </c>
      <c r="G648" s="55">
        <f>G647</f>
        <v>0</v>
      </c>
      <c r="H648" s="55">
        <f>H647</f>
        <v>0</v>
      </c>
      <c r="I648" s="82" t="str">
        <f t="shared" si="61"/>
        <v/>
      </c>
      <c r="J648" s="55">
        <f>H648-G648</f>
        <v>0</v>
      </c>
      <c r="K648" s="13"/>
      <c r="L648" s="13"/>
    </row>
    <row r="650" spans="1:12" ht="16.5" customHeight="1" x14ac:dyDescent="0.25">
      <c r="A650" s="294" t="s">
        <v>149</v>
      </c>
      <c r="B650" s="294"/>
      <c r="C650" s="294"/>
      <c r="D650" s="294"/>
      <c r="E650" s="294"/>
      <c r="F650" s="294"/>
    </row>
  </sheetData>
  <sheetProtection password="CA05" sheet="1" formatRows="0" insertRows="0"/>
  <mergeCells count="1">
    <mergeCell ref="A650:F650"/>
  </mergeCells>
  <pageMargins left="0.7" right="0.7" top="0.75" bottom="0.75" header="0.3" footer="0.3"/>
  <pageSetup orientation="portrait" r:id="rId1"/>
  <ignoredErrors>
    <ignoredError sqref="E1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68"/>
  <sheetViews>
    <sheetView tabSelected="1" view="pageBreakPreview" topLeftCell="A314" zoomScaleSheetLayoutView="100" workbookViewId="0">
      <selection activeCell="B335" sqref="B335:AL335"/>
    </sheetView>
  </sheetViews>
  <sheetFormatPr defaultColWidth="9.140625" defaultRowHeight="15" x14ac:dyDescent="0.25"/>
  <cols>
    <col min="1" max="1" width="2.5703125" style="260" customWidth="1"/>
    <col min="2" max="3" width="2.42578125" style="260" customWidth="1"/>
    <col min="4" max="5" width="2.28515625" style="260" customWidth="1"/>
    <col min="6" max="6" width="2.7109375" style="260" customWidth="1"/>
    <col min="7" max="7" width="1.5703125" style="260" customWidth="1"/>
    <col min="8" max="9" width="2.7109375" style="272" customWidth="1"/>
    <col min="10" max="11" width="2.42578125" style="272" customWidth="1"/>
    <col min="12" max="12" width="2.5703125" style="272" customWidth="1"/>
    <col min="13" max="13" width="3" style="272" customWidth="1"/>
    <col min="14" max="15" width="2.7109375" style="272" customWidth="1"/>
    <col min="16" max="16" width="2.85546875" style="272" customWidth="1"/>
    <col min="17" max="17" width="2.7109375" style="272" customWidth="1"/>
    <col min="18" max="18" width="4.7109375" style="272" customWidth="1"/>
    <col min="19" max="19" width="3.28515625" style="272" customWidth="1"/>
    <col min="20" max="20" width="2.85546875" style="272" customWidth="1"/>
    <col min="21" max="21" width="3" style="272" customWidth="1"/>
    <col min="22" max="22" width="2.140625" style="272" customWidth="1"/>
    <col min="23" max="24" width="3.28515625" style="270" customWidth="1"/>
    <col min="25" max="25" width="4.42578125" style="270" customWidth="1"/>
    <col min="26" max="26" width="6" style="270" customWidth="1"/>
    <col min="27" max="28" width="3" style="270" customWidth="1"/>
    <col min="29" max="29" width="4.7109375" style="270" customWidth="1"/>
    <col min="30" max="30" width="6.42578125" style="270" customWidth="1"/>
    <col min="31" max="31" width="3.28515625" style="271" customWidth="1"/>
    <col min="32" max="32" width="2.28515625" style="271" customWidth="1"/>
    <col min="33" max="33" width="1.85546875" style="271" customWidth="1"/>
    <col min="34" max="34" width="2.85546875" style="271" customWidth="1"/>
    <col min="35" max="35" width="2.5703125" style="270" customWidth="1"/>
    <col min="36" max="36" width="3.28515625" style="270" customWidth="1"/>
    <col min="37" max="37" width="3.42578125" style="270" customWidth="1"/>
    <col min="38" max="38" width="8.28515625" style="270" customWidth="1"/>
    <col min="39" max="39" width="3.5703125" style="260" customWidth="1"/>
    <col min="40" max="16384" width="9.140625" style="260"/>
  </cols>
  <sheetData>
    <row r="1" spans="2:38" x14ac:dyDescent="0.25">
      <c r="AI1" s="295"/>
      <c r="AJ1" s="295"/>
      <c r="AK1" s="295"/>
      <c r="AL1" s="295"/>
    </row>
    <row r="2" spans="2:38" x14ac:dyDescent="0.25">
      <c r="AH2" s="340"/>
      <c r="AI2" s="341"/>
      <c r="AJ2" s="341"/>
      <c r="AK2" s="341"/>
      <c r="AL2" s="341"/>
    </row>
    <row r="3" spans="2:38" ht="15" customHeight="1" x14ac:dyDescent="0.25">
      <c r="B3" s="299" t="s">
        <v>493</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row>
    <row r="4" spans="2:38" ht="32.25" customHeight="1" x14ac:dyDescent="0.25">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row>
    <row r="5" spans="2:38" x14ac:dyDescent="0.25">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row>
    <row r="6" spans="2:38" x14ac:dyDescent="0.25">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row>
    <row r="7" spans="2:38" x14ac:dyDescent="0.25">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row>
    <row r="8" spans="2:38" x14ac:dyDescent="0.25">
      <c r="B8" s="273"/>
      <c r="C8" s="273"/>
      <c r="D8" s="273"/>
      <c r="E8" s="273"/>
      <c r="F8" s="273"/>
      <c r="G8" s="273"/>
      <c r="H8" s="254"/>
      <c r="I8" s="254"/>
      <c r="J8" s="254"/>
      <c r="K8" s="254"/>
      <c r="L8" s="254"/>
      <c r="M8" s="254"/>
      <c r="N8" s="254"/>
      <c r="O8" s="254"/>
      <c r="P8" s="254"/>
      <c r="Q8" s="254"/>
      <c r="R8" s="254"/>
      <c r="S8" s="254"/>
      <c r="T8" s="254"/>
      <c r="U8" s="254"/>
      <c r="V8" s="254"/>
      <c r="W8" s="257"/>
      <c r="X8" s="257"/>
      <c r="Y8" s="257"/>
      <c r="Z8" s="257"/>
      <c r="AA8" s="257"/>
      <c r="AB8" s="257"/>
      <c r="AC8" s="257"/>
      <c r="AD8" s="257"/>
      <c r="AE8" s="256"/>
      <c r="AF8" s="256"/>
      <c r="AG8" s="256"/>
      <c r="AH8" s="256"/>
      <c r="AI8" s="257"/>
      <c r="AJ8" s="257"/>
      <c r="AK8" s="257"/>
      <c r="AL8" s="257"/>
    </row>
    <row r="9" spans="2:38" hidden="1" x14ac:dyDescent="0.25">
      <c r="B9" s="273"/>
      <c r="C9" s="273"/>
      <c r="D9" s="273"/>
      <c r="E9" s="273"/>
      <c r="F9" s="273"/>
      <c r="G9" s="273"/>
      <c r="H9" s="254"/>
      <c r="I9" s="254"/>
      <c r="J9" s="254"/>
      <c r="K9" s="254"/>
      <c r="L9" s="254"/>
      <c r="M9" s="254"/>
      <c r="N9" s="254"/>
      <c r="O9" s="254"/>
      <c r="P9" s="254"/>
      <c r="Q9" s="254"/>
      <c r="R9" s="254"/>
      <c r="S9" s="254"/>
      <c r="T9" s="254"/>
      <c r="U9" s="254"/>
      <c r="V9" s="254"/>
      <c r="W9" s="257"/>
      <c r="X9" s="257"/>
      <c r="Y9" s="257"/>
      <c r="Z9" s="257"/>
      <c r="AA9" s="257"/>
      <c r="AB9" s="257"/>
      <c r="AC9" s="257"/>
      <c r="AD9" s="257"/>
      <c r="AE9" s="256"/>
      <c r="AF9" s="256"/>
      <c r="AG9" s="256"/>
      <c r="AH9" s="256"/>
      <c r="AI9" s="257"/>
      <c r="AJ9" s="257"/>
      <c r="AK9" s="257"/>
      <c r="AL9" s="257"/>
    </row>
    <row r="10" spans="2:38" hidden="1" x14ac:dyDescent="0.25">
      <c r="B10" s="274"/>
      <c r="C10" s="274"/>
      <c r="D10" s="274"/>
      <c r="E10" s="274"/>
      <c r="F10" s="274"/>
      <c r="G10" s="274"/>
      <c r="H10" s="275"/>
      <c r="I10" s="275"/>
      <c r="J10" s="275"/>
      <c r="K10" s="275"/>
    </row>
    <row r="11" spans="2:38" ht="15.75" x14ac:dyDescent="0.25">
      <c r="B11" s="441" t="s">
        <v>304</v>
      </c>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441"/>
      <c r="AL11" s="441"/>
    </row>
    <row r="12" spans="2:38" ht="15.75" x14ac:dyDescent="0.25">
      <c r="B12" s="441" t="s">
        <v>469</v>
      </c>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row>
    <row r="13" spans="2:38" x14ac:dyDescent="0.25">
      <c r="B13" s="179"/>
      <c r="C13" s="179"/>
      <c r="D13" s="179"/>
      <c r="E13" s="179"/>
      <c r="F13" s="179"/>
      <c r="G13" s="179"/>
      <c r="H13" s="268"/>
      <c r="I13" s="268"/>
      <c r="J13" s="268"/>
      <c r="K13" s="268"/>
    </row>
    <row r="14" spans="2:38" x14ac:dyDescent="0.25">
      <c r="B14" s="179"/>
      <c r="C14" s="179"/>
      <c r="D14" s="179"/>
      <c r="E14" s="179"/>
      <c r="F14" s="179"/>
      <c r="G14" s="179"/>
      <c r="H14" s="268"/>
      <c r="I14" s="268"/>
      <c r="J14" s="268"/>
      <c r="K14" s="268"/>
    </row>
    <row r="15" spans="2:38" x14ac:dyDescent="0.25">
      <c r="B15" s="303" t="s">
        <v>305</v>
      </c>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row>
    <row r="16" spans="2:38" x14ac:dyDescent="0.25">
      <c r="B16" s="179"/>
      <c r="C16" s="179"/>
      <c r="D16" s="179"/>
      <c r="E16" s="179"/>
      <c r="F16" s="179"/>
      <c r="G16" s="179"/>
      <c r="H16" s="268"/>
      <c r="I16" s="268"/>
      <c r="J16" s="268"/>
      <c r="K16" s="268"/>
    </row>
    <row r="17" spans="2:38" x14ac:dyDescent="0.25">
      <c r="B17" s="303" t="s">
        <v>306</v>
      </c>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row>
    <row r="18" spans="2:38" x14ac:dyDescent="0.25">
      <c r="B18" s="179"/>
      <c r="C18" s="179"/>
      <c r="D18" s="179"/>
      <c r="E18" s="179"/>
      <c r="F18" s="179"/>
      <c r="G18" s="179"/>
      <c r="H18" s="268"/>
      <c r="I18" s="268"/>
      <c r="J18" s="268"/>
      <c r="K18" s="268"/>
    </row>
    <row r="19" spans="2:38" ht="15" customHeight="1" x14ac:dyDescent="0.25">
      <c r="B19" s="433" t="s">
        <v>470</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row>
    <row r="20" spans="2:38" x14ac:dyDescent="0.25">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row>
    <row r="21" spans="2:38" ht="15" customHeight="1" x14ac:dyDescent="0.25">
      <c r="B21" s="433" t="s">
        <v>448</v>
      </c>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row>
    <row r="22" spans="2:38" ht="15" customHeight="1" x14ac:dyDescent="0.25">
      <c r="B22" s="433" t="s">
        <v>343</v>
      </c>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44">
        <v>806103232.57000005</v>
      </c>
      <c r="AE22" s="444"/>
      <c r="AF22" s="444"/>
      <c r="AG22" s="444"/>
      <c r="AH22" s="444"/>
      <c r="AI22" s="444"/>
      <c r="AJ22" s="444"/>
      <c r="AK22" s="444"/>
      <c r="AL22" s="444"/>
    </row>
    <row r="23" spans="2:38" x14ac:dyDescent="0.25">
      <c r="B23" s="434" t="s">
        <v>467</v>
      </c>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row>
    <row r="24" spans="2:38" x14ac:dyDescent="0.25">
      <c r="B24" s="433" t="s">
        <v>342</v>
      </c>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45">
        <v>738831517.13</v>
      </c>
      <c r="AE24" s="445"/>
      <c r="AF24" s="445"/>
      <c r="AG24" s="445"/>
      <c r="AH24" s="445"/>
      <c r="AI24" s="445"/>
      <c r="AJ24" s="445"/>
      <c r="AK24" s="445"/>
      <c r="AL24" s="444"/>
    </row>
    <row r="25" spans="2:38" ht="15" customHeight="1" x14ac:dyDescent="0.25">
      <c r="B25" s="442" t="s">
        <v>433</v>
      </c>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6">
        <f>AD22-AD24</f>
        <v>67271715.440000057</v>
      </c>
      <c r="AE25" s="447"/>
      <c r="AF25" s="447"/>
      <c r="AG25" s="447"/>
      <c r="AH25" s="447"/>
      <c r="AI25" s="447"/>
      <c r="AJ25" s="447"/>
      <c r="AK25" s="447"/>
      <c r="AL25" s="447"/>
    </row>
    <row r="26" spans="2:38" x14ac:dyDescent="0.25">
      <c r="B26" s="443" t="s">
        <v>451</v>
      </c>
      <c r="C26" s="443"/>
      <c r="D26" s="443"/>
      <c r="E26" s="443"/>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448"/>
      <c r="AE26" s="448"/>
      <c r="AF26" s="448"/>
      <c r="AG26" s="448"/>
      <c r="AH26" s="448"/>
      <c r="AI26" s="448"/>
      <c r="AJ26" s="448"/>
      <c r="AK26" s="448"/>
      <c r="AL26" s="448"/>
    </row>
    <row r="27" spans="2:38" ht="14.25" customHeight="1" x14ac:dyDescent="0.25">
      <c r="B27" s="303" t="s">
        <v>307</v>
      </c>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row>
    <row r="28" spans="2:38" ht="24.75" customHeight="1" x14ac:dyDescent="0.25">
      <c r="B28" s="299" t="s">
        <v>481</v>
      </c>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row>
    <row r="29" spans="2:38" ht="57.75" customHeight="1" x14ac:dyDescent="0.25">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row>
    <row r="30" spans="2:38" ht="60" customHeight="1" x14ac:dyDescent="0.25">
      <c r="B30" s="450" t="s">
        <v>482</v>
      </c>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row>
    <row r="31" spans="2:38" ht="15.75" customHeight="1" x14ac:dyDescent="0.25">
      <c r="B31" s="451" t="s">
        <v>471</v>
      </c>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row>
    <row r="32" spans="2:38" x14ac:dyDescent="0.25">
      <c r="B32" s="177"/>
      <c r="C32" s="177"/>
      <c r="D32" s="177"/>
      <c r="E32" s="177"/>
      <c r="F32" s="177"/>
      <c r="G32" s="177"/>
      <c r="H32" s="177"/>
      <c r="I32" s="177"/>
      <c r="J32" s="177"/>
      <c r="K32" s="177"/>
    </row>
    <row r="33" spans="2:39" x14ac:dyDescent="0.25">
      <c r="B33" s="303" t="s">
        <v>308</v>
      </c>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row>
    <row r="34" spans="2:39" ht="15" customHeight="1" x14ac:dyDescent="0.25">
      <c r="B34" s="299" t="s">
        <v>423</v>
      </c>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57"/>
    </row>
    <row r="35" spans="2:39" ht="15" customHeight="1" x14ac:dyDescent="0.25">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57"/>
      <c r="AM35" s="178"/>
    </row>
    <row r="36" spans="2:39" ht="15" customHeight="1" x14ac:dyDescent="0.25">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57"/>
      <c r="AM36" s="254"/>
    </row>
    <row r="37" spans="2:39" ht="15" customHeight="1" x14ac:dyDescent="0.25">
      <c r="B37" s="273"/>
      <c r="C37" s="273"/>
      <c r="D37" s="273"/>
      <c r="E37" s="273"/>
      <c r="F37" s="273"/>
      <c r="G37" s="273"/>
      <c r="H37" s="254"/>
      <c r="I37" s="254"/>
      <c r="J37" s="254"/>
      <c r="K37" s="254"/>
      <c r="L37" s="254"/>
      <c r="M37" s="254"/>
      <c r="N37" s="254"/>
      <c r="O37" s="254"/>
      <c r="P37" s="254"/>
      <c r="Q37" s="254"/>
      <c r="R37" s="254"/>
      <c r="S37" s="254"/>
      <c r="T37" s="254"/>
      <c r="U37" s="254"/>
      <c r="V37" s="254"/>
      <c r="W37" s="257"/>
      <c r="X37" s="257"/>
      <c r="Y37" s="257"/>
      <c r="Z37" s="257"/>
      <c r="AA37" s="257"/>
      <c r="AB37" s="257"/>
      <c r="AC37" s="257"/>
      <c r="AD37" s="257"/>
      <c r="AE37" s="449" t="s">
        <v>424</v>
      </c>
      <c r="AF37" s="449"/>
      <c r="AG37" s="449"/>
      <c r="AH37" s="449"/>
      <c r="AI37" s="449"/>
      <c r="AJ37" s="449"/>
      <c r="AK37" s="449"/>
      <c r="AL37" s="449"/>
      <c r="AM37" s="254"/>
    </row>
    <row r="38" spans="2:39" ht="33" customHeight="1" x14ac:dyDescent="0.25">
      <c r="B38" s="435" t="s">
        <v>350</v>
      </c>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7"/>
      <c r="AG38" s="438" t="s">
        <v>483</v>
      </c>
      <c r="AH38" s="439"/>
      <c r="AI38" s="439"/>
      <c r="AJ38" s="439"/>
      <c r="AK38" s="439"/>
      <c r="AL38" s="440"/>
    </row>
    <row r="39" spans="2:39" x14ac:dyDescent="0.25">
      <c r="B39" s="321" t="s">
        <v>309</v>
      </c>
      <c r="C39" s="321"/>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421">
        <v>730287220.05999994</v>
      </c>
      <c r="AH39" s="421"/>
      <c r="AI39" s="421"/>
      <c r="AJ39" s="421"/>
      <c r="AK39" s="421"/>
      <c r="AL39" s="421"/>
    </row>
    <row r="40" spans="2:39" x14ac:dyDescent="0.25">
      <c r="B40" s="321" t="s">
        <v>310</v>
      </c>
      <c r="C40" s="321"/>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421">
        <v>736687548.02999997</v>
      </c>
      <c r="AH40" s="421"/>
      <c r="AI40" s="421"/>
      <c r="AJ40" s="421"/>
      <c r="AK40" s="421"/>
      <c r="AL40" s="421"/>
    </row>
    <row r="41" spans="2:39" x14ac:dyDescent="0.25">
      <c r="B41" s="321" t="s">
        <v>486</v>
      </c>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421">
        <f>(AG39-AG40)</f>
        <v>-6400327.9700000286</v>
      </c>
      <c r="AH41" s="421"/>
      <c r="AI41" s="421"/>
      <c r="AJ41" s="421"/>
      <c r="AK41" s="421"/>
      <c r="AL41" s="421"/>
    </row>
    <row r="42" spans="2:39" x14ac:dyDescent="0.25">
      <c r="B42" s="321" t="s">
        <v>312</v>
      </c>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421"/>
      <c r="AH42" s="421"/>
      <c r="AI42" s="421"/>
      <c r="AJ42" s="421"/>
      <c r="AK42" s="421"/>
      <c r="AL42" s="421"/>
    </row>
    <row r="43" spans="2:39" ht="27.75" customHeight="1" x14ac:dyDescent="0.25">
      <c r="B43" s="321" t="s">
        <v>313</v>
      </c>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421">
        <v>75816012.510000005</v>
      </c>
      <c r="AH43" s="421"/>
      <c r="AI43" s="421"/>
      <c r="AJ43" s="421"/>
      <c r="AK43" s="421"/>
      <c r="AL43" s="421"/>
    </row>
    <row r="44" spans="2:39" ht="30" customHeight="1" x14ac:dyDescent="0.25">
      <c r="B44" s="321" t="s">
        <v>314</v>
      </c>
      <c r="C44" s="321"/>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421"/>
      <c r="AH44" s="421"/>
      <c r="AI44" s="421"/>
      <c r="AJ44" s="421"/>
      <c r="AK44" s="421"/>
      <c r="AL44" s="421"/>
    </row>
    <row r="45" spans="2:39" x14ac:dyDescent="0.25">
      <c r="B45" s="321" t="s">
        <v>315</v>
      </c>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421"/>
      <c r="AH45" s="421"/>
      <c r="AI45" s="421"/>
      <c r="AJ45" s="421"/>
      <c r="AK45" s="421"/>
      <c r="AL45" s="421"/>
    </row>
    <row r="46" spans="2:39" ht="28.5" customHeight="1" x14ac:dyDescent="0.25">
      <c r="B46" s="321" t="s">
        <v>316</v>
      </c>
      <c r="C46" s="321"/>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421" t="s">
        <v>419</v>
      </c>
      <c r="AH46" s="421"/>
      <c r="AI46" s="421"/>
      <c r="AJ46" s="421"/>
      <c r="AK46" s="421"/>
      <c r="AL46" s="421"/>
    </row>
    <row r="47" spans="2:39" ht="29.25" customHeight="1" x14ac:dyDescent="0.25">
      <c r="B47" s="321" t="s">
        <v>317</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421">
        <v>2143969.1</v>
      </c>
      <c r="AH47" s="421"/>
      <c r="AI47" s="421"/>
      <c r="AJ47" s="421"/>
      <c r="AK47" s="421"/>
      <c r="AL47" s="421"/>
    </row>
    <row r="48" spans="2:39" ht="30" customHeight="1" x14ac:dyDescent="0.25">
      <c r="B48" s="321" t="s">
        <v>318</v>
      </c>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421"/>
      <c r="AH48" s="421"/>
      <c r="AI48" s="421"/>
      <c r="AJ48" s="421"/>
      <c r="AK48" s="421"/>
      <c r="AL48" s="421"/>
    </row>
    <row r="49" spans="2:38" x14ac:dyDescent="0.25">
      <c r="B49" s="321" t="s">
        <v>319</v>
      </c>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421">
        <f>AG41+AG43+AG44+AG45-AG47</f>
        <v>67271715.439999983</v>
      </c>
      <c r="AH49" s="421"/>
      <c r="AI49" s="421"/>
      <c r="AJ49" s="421"/>
      <c r="AK49" s="421"/>
      <c r="AL49" s="421"/>
    </row>
    <row r="50" spans="2:38" x14ac:dyDescent="0.25">
      <c r="B50" s="321" t="s">
        <v>459</v>
      </c>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421">
        <v>67271715.439999998</v>
      </c>
      <c r="AH50" s="421"/>
      <c r="AI50" s="421"/>
      <c r="AJ50" s="421"/>
      <c r="AK50" s="421"/>
      <c r="AL50" s="421"/>
    </row>
    <row r="51" spans="2:38" x14ac:dyDescent="0.25">
      <c r="B51" s="321" t="s">
        <v>321</v>
      </c>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421">
        <v>67271715.439999998</v>
      </c>
      <c r="AH51" s="421"/>
      <c r="AI51" s="421"/>
      <c r="AJ51" s="421"/>
      <c r="AK51" s="421"/>
      <c r="AL51" s="421"/>
    </row>
    <row r="52" spans="2:38" x14ac:dyDescent="0.25">
      <c r="B52" s="321" t="s">
        <v>322</v>
      </c>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421">
        <f>AG50-AG51</f>
        <v>0</v>
      </c>
      <c r="AH52" s="421"/>
      <c r="AI52" s="421"/>
      <c r="AJ52" s="421"/>
      <c r="AK52" s="421"/>
      <c r="AL52" s="421"/>
    </row>
    <row r="53" spans="2:38" x14ac:dyDescent="0.25">
      <c r="B53" s="261"/>
      <c r="C53" s="261"/>
      <c r="D53" s="261"/>
      <c r="E53" s="261"/>
      <c r="F53" s="261"/>
      <c r="G53" s="261"/>
      <c r="H53" s="261"/>
      <c r="I53" s="261"/>
      <c r="J53" s="261"/>
      <c r="K53" s="261"/>
      <c r="L53" s="261"/>
      <c r="M53" s="261"/>
      <c r="N53" s="261"/>
      <c r="O53" s="261"/>
      <c r="P53" s="261"/>
      <c r="Q53" s="261"/>
      <c r="R53" s="261"/>
      <c r="S53" s="261"/>
      <c r="T53" s="261"/>
      <c r="U53" s="261"/>
      <c r="V53" s="261"/>
      <c r="W53" s="262"/>
      <c r="X53" s="262"/>
      <c r="Y53" s="262"/>
      <c r="Z53" s="262"/>
      <c r="AA53" s="262"/>
      <c r="AB53" s="262"/>
      <c r="AC53" s="262"/>
      <c r="AD53" s="262"/>
      <c r="AE53" s="263"/>
      <c r="AF53" s="263"/>
      <c r="AG53" s="264"/>
      <c r="AH53" s="264"/>
      <c r="AI53" s="265"/>
      <c r="AJ53" s="265"/>
      <c r="AK53" s="265"/>
      <c r="AL53" s="265"/>
    </row>
    <row r="54" spans="2:38" ht="15.75" customHeight="1" x14ac:dyDescent="0.25">
      <c r="B54" s="376" t="s">
        <v>460</v>
      </c>
      <c r="C54" s="376"/>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row>
    <row r="55" spans="2:38" ht="15.75" hidden="1" customHeight="1" x14ac:dyDescent="0.25">
      <c r="B55" s="299" t="s">
        <v>484</v>
      </c>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row>
    <row r="56" spans="2:38" ht="11.25" hidden="1" customHeight="1" x14ac:dyDescent="0.25">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row>
    <row r="57" spans="2:38" ht="31.5" customHeight="1" x14ac:dyDescent="0.25">
      <c r="B57" s="299"/>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row>
    <row r="58" spans="2:38" ht="9.75" customHeight="1" x14ac:dyDescent="0.25">
      <c r="B58" s="299" t="s">
        <v>485</v>
      </c>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row>
    <row r="59" spans="2:38" hidden="1" x14ac:dyDescent="0.25">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row>
    <row r="60" spans="2:38" ht="8.25" customHeight="1" x14ac:dyDescent="0.25">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row>
    <row r="61" spans="2:38" ht="11.25" customHeight="1" x14ac:dyDescent="0.25">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row>
    <row r="62" spans="2:38" ht="30" customHeight="1" x14ac:dyDescent="0.25">
      <c r="B62" s="451" t="s">
        <v>480</v>
      </c>
      <c r="C62" s="451"/>
      <c r="D62" s="451"/>
      <c r="E62" s="451"/>
      <c r="F62" s="451"/>
      <c r="G62" s="451"/>
      <c r="H62" s="451"/>
      <c r="I62" s="451"/>
      <c r="J62" s="451"/>
      <c r="K62" s="451"/>
      <c r="L62" s="451"/>
      <c r="M62" s="451"/>
      <c r="N62" s="451"/>
      <c r="O62" s="451"/>
      <c r="P62" s="451"/>
      <c r="Q62" s="451"/>
      <c r="R62" s="451"/>
      <c r="S62" s="451"/>
      <c r="T62" s="451"/>
      <c r="U62" s="451"/>
      <c r="V62" s="451"/>
      <c r="W62" s="451"/>
      <c r="X62" s="451"/>
      <c r="Y62" s="451"/>
      <c r="Z62" s="451"/>
      <c r="AA62" s="451"/>
      <c r="AB62" s="451"/>
      <c r="AC62" s="451"/>
      <c r="AD62" s="451"/>
      <c r="AE62" s="451"/>
      <c r="AF62" s="451"/>
      <c r="AG62" s="451"/>
      <c r="AH62" s="451"/>
      <c r="AI62" s="451"/>
      <c r="AJ62" s="451"/>
      <c r="AK62" s="451"/>
      <c r="AL62" s="451"/>
    </row>
    <row r="63" spans="2:38" x14ac:dyDescent="0.25">
      <c r="B63" s="254"/>
      <c r="C63" s="254"/>
      <c r="D63" s="254"/>
      <c r="E63" s="254"/>
      <c r="F63" s="254"/>
      <c r="G63" s="254"/>
      <c r="H63" s="254"/>
      <c r="I63" s="254"/>
      <c r="J63" s="254"/>
      <c r="K63" s="254"/>
      <c r="L63" s="254"/>
      <c r="M63" s="254"/>
      <c r="N63" s="254"/>
      <c r="O63" s="254"/>
      <c r="P63" s="254"/>
      <c r="Q63" s="254"/>
      <c r="R63" s="254"/>
      <c r="S63" s="254"/>
      <c r="T63" s="254"/>
      <c r="U63" s="254"/>
      <c r="V63" s="254"/>
      <c r="W63" s="257"/>
      <c r="X63" s="257"/>
      <c r="Y63" s="257"/>
      <c r="Z63" s="257"/>
      <c r="AA63" s="257"/>
      <c r="AB63" s="257"/>
      <c r="AC63" s="257"/>
      <c r="AD63" s="257"/>
      <c r="AE63" s="256"/>
      <c r="AF63" s="256"/>
      <c r="AG63" s="256"/>
      <c r="AH63" s="256"/>
      <c r="AI63" s="257"/>
      <c r="AJ63" s="257"/>
      <c r="AK63" s="257"/>
      <c r="AL63" s="257"/>
    </row>
    <row r="64" spans="2:38" x14ac:dyDescent="0.25">
      <c r="B64" s="254"/>
      <c r="C64" s="254"/>
      <c r="D64" s="254"/>
      <c r="E64" s="254"/>
      <c r="F64" s="254"/>
      <c r="G64" s="254"/>
      <c r="H64" s="254"/>
      <c r="I64" s="254"/>
      <c r="J64" s="254"/>
      <c r="K64" s="254"/>
      <c r="L64" s="254"/>
      <c r="M64" s="254"/>
      <c r="N64" s="254"/>
      <c r="O64" s="254"/>
      <c r="P64" s="254"/>
      <c r="Q64" s="254"/>
      <c r="R64" s="254"/>
      <c r="S64" s="254"/>
      <c r="T64" s="254"/>
      <c r="U64" s="254"/>
      <c r="V64" s="254"/>
      <c r="W64" s="257"/>
      <c r="X64" s="257"/>
      <c r="Y64" s="257"/>
      <c r="Z64" s="257"/>
      <c r="AA64" s="257"/>
      <c r="AB64" s="257"/>
      <c r="AC64" s="257"/>
      <c r="AD64" s="257"/>
      <c r="AE64" s="256"/>
      <c r="AF64" s="256"/>
      <c r="AG64" s="256"/>
      <c r="AH64" s="256"/>
      <c r="AI64" s="257"/>
      <c r="AJ64" s="257"/>
      <c r="AK64" s="257"/>
      <c r="AL64" s="257"/>
    </row>
    <row r="65" spans="2:38" x14ac:dyDescent="0.25">
      <c r="B65" s="303" t="s">
        <v>323</v>
      </c>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3"/>
      <c r="AK65" s="303"/>
      <c r="AL65" s="303"/>
    </row>
    <row r="66" spans="2:38" x14ac:dyDescent="0.25">
      <c r="B66" s="379" t="s">
        <v>335</v>
      </c>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row>
    <row r="67" spans="2:38" ht="18" customHeight="1" thickBot="1" x14ac:dyDescent="0.3">
      <c r="Z67" s="276"/>
      <c r="AF67" s="429" t="s">
        <v>424</v>
      </c>
      <c r="AG67" s="429"/>
      <c r="AH67" s="429"/>
      <c r="AI67" s="429"/>
      <c r="AJ67" s="429"/>
      <c r="AK67" s="429"/>
      <c r="AL67" s="429"/>
    </row>
    <row r="68" spans="2:38" ht="45" customHeight="1" thickBot="1" x14ac:dyDescent="0.3">
      <c r="B68" s="430"/>
      <c r="C68" s="431"/>
      <c r="D68" s="431"/>
      <c r="E68" s="431"/>
      <c r="F68" s="431"/>
      <c r="G68" s="431"/>
      <c r="H68" s="431"/>
      <c r="I68" s="431"/>
      <c r="J68" s="431"/>
      <c r="K68" s="431"/>
      <c r="L68" s="431"/>
      <c r="M68" s="431"/>
      <c r="N68" s="431"/>
      <c r="O68" s="431"/>
      <c r="P68" s="431"/>
      <c r="Q68" s="431"/>
      <c r="R68" s="432"/>
      <c r="S68" s="416" t="s">
        <v>344</v>
      </c>
      <c r="T68" s="417" t="s">
        <v>150</v>
      </c>
      <c r="U68" s="417" t="s">
        <v>150</v>
      </c>
      <c r="V68" s="417" t="s">
        <v>150</v>
      </c>
      <c r="W68" s="418" t="s">
        <v>150</v>
      </c>
      <c r="X68" s="423" t="s">
        <v>166</v>
      </c>
      <c r="Y68" s="424" t="s">
        <v>166</v>
      </c>
      <c r="Z68" s="424" t="s">
        <v>166</v>
      </c>
      <c r="AA68" s="424" t="s">
        <v>166</v>
      </c>
      <c r="AB68" s="425" t="s">
        <v>166</v>
      </c>
      <c r="AC68" s="423" t="s">
        <v>302</v>
      </c>
      <c r="AD68" s="424" t="s">
        <v>302</v>
      </c>
      <c r="AE68" s="424" t="s">
        <v>302</v>
      </c>
      <c r="AF68" s="424" t="s">
        <v>302</v>
      </c>
      <c r="AG68" s="425" t="s">
        <v>302</v>
      </c>
      <c r="AH68" s="423" t="s">
        <v>346</v>
      </c>
      <c r="AI68" s="424" t="s">
        <v>303</v>
      </c>
      <c r="AJ68" s="424" t="s">
        <v>303</v>
      </c>
      <c r="AK68" s="424" t="s">
        <v>303</v>
      </c>
      <c r="AL68" s="425" t="s">
        <v>303</v>
      </c>
    </row>
    <row r="69" spans="2:38" ht="15.75" customHeight="1" thickBot="1" x14ac:dyDescent="0.3">
      <c r="B69" s="430">
        <v>1</v>
      </c>
      <c r="C69" s="431">
        <v>1</v>
      </c>
      <c r="D69" s="431">
        <v>1</v>
      </c>
      <c r="E69" s="431">
        <v>1</v>
      </c>
      <c r="F69" s="431">
        <v>1</v>
      </c>
      <c r="G69" s="431">
        <v>1</v>
      </c>
      <c r="H69" s="431">
        <v>1</v>
      </c>
      <c r="I69" s="431">
        <v>1</v>
      </c>
      <c r="J69" s="431">
        <v>1</v>
      </c>
      <c r="K69" s="431">
        <v>1</v>
      </c>
      <c r="L69" s="431">
        <v>1</v>
      </c>
      <c r="M69" s="431">
        <v>1</v>
      </c>
      <c r="N69" s="431">
        <v>1</v>
      </c>
      <c r="O69" s="431">
        <v>1</v>
      </c>
      <c r="P69" s="431">
        <v>1</v>
      </c>
      <c r="Q69" s="431">
        <v>1</v>
      </c>
      <c r="R69" s="431">
        <v>1</v>
      </c>
      <c r="S69" s="430">
        <v>2</v>
      </c>
      <c r="T69" s="431">
        <v>2</v>
      </c>
      <c r="U69" s="431">
        <v>2</v>
      </c>
      <c r="V69" s="431">
        <v>2</v>
      </c>
      <c r="W69" s="432">
        <v>2</v>
      </c>
      <c r="X69" s="426">
        <v>3</v>
      </c>
      <c r="Y69" s="427">
        <v>3</v>
      </c>
      <c r="Z69" s="427">
        <v>3</v>
      </c>
      <c r="AA69" s="427">
        <v>3</v>
      </c>
      <c r="AB69" s="428">
        <v>3</v>
      </c>
      <c r="AC69" s="426">
        <v>4</v>
      </c>
      <c r="AD69" s="427">
        <v>4</v>
      </c>
      <c r="AE69" s="427">
        <v>4</v>
      </c>
      <c r="AF69" s="427">
        <v>4</v>
      </c>
      <c r="AG69" s="428">
        <v>4</v>
      </c>
      <c r="AH69" s="426">
        <v>5</v>
      </c>
      <c r="AI69" s="427">
        <v>5</v>
      </c>
      <c r="AJ69" s="427">
        <v>5</v>
      </c>
      <c r="AK69" s="427">
        <v>5</v>
      </c>
      <c r="AL69" s="428">
        <v>5</v>
      </c>
    </row>
    <row r="70" spans="2:38" ht="51" customHeight="1" x14ac:dyDescent="0.25">
      <c r="B70" s="422" t="s">
        <v>167</v>
      </c>
      <c r="C70" s="422" t="s">
        <v>167</v>
      </c>
      <c r="D70" s="422" t="s">
        <v>167</v>
      </c>
      <c r="E70" s="422" t="s">
        <v>167</v>
      </c>
      <c r="F70" s="422" t="s">
        <v>167</v>
      </c>
      <c r="G70" s="422" t="s">
        <v>167</v>
      </c>
      <c r="H70" s="422" t="s">
        <v>167</v>
      </c>
      <c r="I70" s="422" t="s">
        <v>167</v>
      </c>
      <c r="J70" s="422" t="s">
        <v>167</v>
      </c>
      <c r="K70" s="422" t="s">
        <v>167</v>
      </c>
      <c r="L70" s="422" t="s">
        <v>167</v>
      </c>
      <c r="M70" s="422" t="s">
        <v>167</v>
      </c>
      <c r="N70" s="422" t="s">
        <v>167</v>
      </c>
      <c r="O70" s="422" t="s">
        <v>167</v>
      </c>
      <c r="P70" s="422" t="s">
        <v>167</v>
      </c>
      <c r="Q70" s="422" t="s">
        <v>167</v>
      </c>
      <c r="R70" s="422" t="s">
        <v>167</v>
      </c>
      <c r="S70" s="419"/>
      <c r="T70" s="419"/>
      <c r="U70" s="419"/>
      <c r="V70" s="419"/>
      <c r="W70" s="419"/>
      <c r="X70" s="420"/>
      <c r="Y70" s="420"/>
      <c r="Z70" s="420"/>
      <c r="AA70" s="420"/>
      <c r="AB70" s="420"/>
      <c r="AC70" s="420"/>
      <c r="AD70" s="420"/>
      <c r="AE70" s="420"/>
      <c r="AF70" s="420"/>
      <c r="AG70" s="420"/>
      <c r="AH70" s="420"/>
      <c r="AI70" s="420"/>
      <c r="AJ70" s="420"/>
      <c r="AK70" s="420"/>
      <c r="AL70" s="420"/>
    </row>
    <row r="71" spans="2:38" ht="15.75" customHeight="1" x14ac:dyDescent="0.25">
      <c r="B71" s="402" t="s">
        <v>168</v>
      </c>
      <c r="C71" s="402" t="s">
        <v>168</v>
      </c>
      <c r="D71" s="402" t="s">
        <v>168</v>
      </c>
      <c r="E71" s="402" t="s">
        <v>168</v>
      </c>
      <c r="F71" s="402" t="s">
        <v>168</v>
      </c>
      <c r="G71" s="402" t="s">
        <v>168</v>
      </c>
      <c r="H71" s="402" t="s">
        <v>168</v>
      </c>
      <c r="I71" s="402" t="s">
        <v>168</v>
      </c>
      <c r="J71" s="402" t="s">
        <v>168</v>
      </c>
      <c r="K71" s="402" t="s">
        <v>168</v>
      </c>
      <c r="L71" s="402" t="s">
        <v>168</v>
      </c>
      <c r="M71" s="402" t="s">
        <v>168</v>
      </c>
      <c r="N71" s="402" t="s">
        <v>168</v>
      </c>
      <c r="O71" s="402" t="s">
        <v>168</v>
      </c>
      <c r="P71" s="402" t="s">
        <v>168</v>
      </c>
      <c r="Q71" s="402" t="s">
        <v>168</v>
      </c>
      <c r="R71" s="402" t="s">
        <v>168</v>
      </c>
      <c r="S71" s="302"/>
      <c r="T71" s="302"/>
      <c r="U71" s="302"/>
      <c r="V71" s="302"/>
      <c r="W71" s="302"/>
      <c r="X71" s="403">
        <f>SUM(X72)+X88</f>
        <v>780978295</v>
      </c>
      <c r="Y71" s="403"/>
      <c r="Z71" s="403"/>
      <c r="AA71" s="403"/>
      <c r="AB71" s="403"/>
      <c r="AC71" s="403">
        <f>SUM(AC72)+AC88</f>
        <v>730287220.05999982</v>
      </c>
      <c r="AD71" s="403"/>
      <c r="AE71" s="403"/>
      <c r="AF71" s="403"/>
      <c r="AG71" s="403"/>
      <c r="AH71" s="400">
        <f t="shared" ref="AH71:AH76" si="0">AC71/X71</f>
        <v>0.93509285051257385</v>
      </c>
      <c r="AI71" s="401"/>
      <c r="AJ71" s="401"/>
      <c r="AK71" s="401"/>
      <c r="AL71" s="401"/>
    </row>
    <row r="72" spans="2:38" x14ac:dyDescent="0.25">
      <c r="B72" s="402" t="s">
        <v>169</v>
      </c>
      <c r="C72" s="402" t="s">
        <v>169</v>
      </c>
      <c r="D72" s="402" t="s">
        <v>169</v>
      </c>
      <c r="E72" s="402" t="s">
        <v>169</v>
      </c>
      <c r="F72" s="402" t="s">
        <v>169</v>
      </c>
      <c r="G72" s="402" t="s">
        <v>169</v>
      </c>
      <c r="H72" s="402" t="s">
        <v>169</v>
      </c>
      <c r="I72" s="402" t="s">
        <v>169</v>
      </c>
      <c r="J72" s="402" t="s">
        <v>169</v>
      </c>
      <c r="K72" s="402" t="s">
        <v>169</v>
      </c>
      <c r="L72" s="402" t="s">
        <v>169</v>
      </c>
      <c r="M72" s="402" t="s">
        <v>169</v>
      </c>
      <c r="N72" s="402" t="s">
        <v>169</v>
      </c>
      <c r="O72" s="402" t="s">
        <v>169</v>
      </c>
      <c r="P72" s="402" t="s">
        <v>169</v>
      </c>
      <c r="Q72" s="402" t="s">
        <v>169</v>
      </c>
      <c r="R72" s="402" t="s">
        <v>169</v>
      </c>
      <c r="S72" s="399">
        <v>7</v>
      </c>
      <c r="T72" s="399">
        <v>7</v>
      </c>
      <c r="U72" s="399">
        <v>7</v>
      </c>
      <c r="V72" s="399">
        <v>7</v>
      </c>
      <c r="W72" s="399">
        <v>7</v>
      </c>
      <c r="X72" s="403">
        <f>X73+X77+X87+X86+X85</f>
        <v>778728295</v>
      </c>
      <c r="Y72" s="403"/>
      <c r="Z72" s="403"/>
      <c r="AA72" s="403"/>
      <c r="AB72" s="403"/>
      <c r="AC72" s="403">
        <f>AC73+AC77+AC87+AC86+AC85</f>
        <v>728682456.27999985</v>
      </c>
      <c r="AD72" s="403"/>
      <c r="AE72" s="403"/>
      <c r="AF72" s="403"/>
      <c r="AG72" s="403"/>
      <c r="AH72" s="400">
        <f t="shared" si="0"/>
        <v>0.93573388941774593</v>
      </c>
      <c r="AI72" s="401"/>
      <c r="AJ72" s="401"/>
      <c r="AK72" s="401"/>
      <c r="AL72" s="401"/>
    </row>
    <row r="73" spans="2:38" x14ac:dyDescent="0.25">
      <c r="B73" s="321" t="s">
        <v>170</v>
      </c>
      <c r="C73" s="321" t="s">
        <v>170</v>
      </c>
      <c r="D73" s="321" t="s">
        <v>170</v>
      </c>
      <c r="E73" s="321" t="s">
        <v>170</v>
      </c>
      <c r="F73" s="321" t="s">
        <v>170</v>
      </c>
      <c r="G73" s="321" t="s">
        <v>170</v>
      </c>
      <c r="H73" s="321" t="s">
        <v>170</v>
      </c>
      <c r="I73" s="321" t="s">
        <v>170</v>
      </c>
      <c r="J73" s="321" t="s">
        <v>170</v>
      </c>
      <c r="K73" s="321" t="s">
        <v>170</v>
      </c>
      <c r="L73" s="321" t="s">
        <v>170</v>
      </c>
      <c r="M73" s="321" t="s">
        <v>170</v>
      </c>
      <c r="N73" s="321" t="s">
        <v>170</v>
      </c>
      <c r="O73" s="321" t="s">
        <v>170</v>
      </c>
      <c r="P73" s="321" t="s">
        <v>170</v>
      </c>
      <c r="Q73" s="321" t="s">
        <v>170</v>
      </c>
      <c r="R73" s="321" t="s">
        <v>170</v>
      </c>
      <c r="S73" s="296">
        <v>71</v>
      </c>
      <c r="T73" s="296">
        <v>71</v>
      </c>
      <c r="U73" s="296">
        <v>71</v>
      </c>
      <c r="V73" s="296">
        <v>71</v>
      </c>
      <c r="W73" s="296">
        <v>71</v>
      </c>
      <c r="X73" s="297">
        <f>X74+X75+X76</f>
        <v>403086712</v>
      </c>
      <c r="Y73" s="297"/>
      <c r="Z73" s="297"/>
      <c r="AA73" s="297"/>
      <c r="AB73" s="297"/>
      <c r="AC73" s="297">
        <f>AC74+AC75+AC76</f>
        <v>363156212.00999999</v>
      </c>
      <c r="AD73" s="297"/>
      <c r="AE73" s="297"/>
      <c r="AF73" s="297"/>
      <c r="AG73" s="297"/>
      <c r="AH73" s="359">
        <f t="shared" si="0"/>
        <v>0.9009381882328088</v>
      </c>
      <c r="AI73" s="360"/>
      <c r="AJ73" s="360"/>
      <c r="AK73" s="360"/>
      <c r="AL73" s="360"/>
    </row>
    <row r="74" spans="2:38" ht="30" customHeight="1" x14ac:dyDescent="0.25">
      <c r="B74" s="321" t="s">
        <v>171</v>
      </c>
      <c r="C74" s="321" t="s">
        <v>171</v>
      </c>
      <c r="D74" s="321" t="s">
        <v>171</v>
      </c>
      <c r="E74" s="321" t="s">
        <v>171</v>
      </c>
      <c r="F74" s="321" t="s">
        <v>171</v>
      </c>
      <c r="G74" s="321" t="s">
        <v>171</v>
      </c>
      <c r="H74" s="321" t="s">
        <v>171</v>
      </c>
      <c r="I74" s="321" t="s">
        <v>171</v>
      </c>
      <c r="J74" s="321" t="s">
        <v>171</v>
      </c>
      <c r="K74" s="321" t="s">
        <v>171</v>
      </c>
      <c r="L74" s="321" t="s">
        <v>171</v>
      </c>
      <c r="M74" s="321" t="s">
        <v>171</v>
      </c>
      <c r="N74" s="321" t="s">
        <v>171</v>
      </c>
      <c r="O74" s="321" t="s">
        <v>171</v>
      </c>
      <c r="P74" s="321" t="s">
        <v>171</v>
      </c>
      <c r="Q74" s="321" t="s">
        <v>171</v>
      </c>
      <c r="R74" s="321" t="s">
        <v>171</v>
      </c>
      <c r="S74" s="296">
        <v>711</v>
      </c>
      <c r="T74" s="296">
        <v>711</v>
      </c>
      <c r="U74" s="296">
        <v>711</v>
      </c>
      <c r="V74" s="296">
        <v>711</v>
      </c>
      <c r="W74" s="296">
        <v>711</v>
      </c>
      <c r="X74" s="297">
        <v>323670912</v>
      </c>
      <c r="Y74" s="297"/>
      <c r="Z74" s="297"/>
      <c r="AA74" s="297"/>
      <c r="AB74" s="297"/>
      <c r="AC74" s="297">
        <v>288892303.48000002</v>
      </c>
      <c r="AD74" s="297"/>
      <c r="AE74" s="297"/>
      <c r="AF74" s="297"/>
      <c r="AG74" s="297"/>
      <c r="AH74" s="359">
        <f t="shared" si="0"/>
        <v>0.89254947778563443</v>
      </c>
      <c r="AI74" s="360"/>
      <c r="AJ74" s="360"/>
      <c r="AK74" s="360"/>
      <c r="AL74" s="360"/>
    </row>
    <row r="75" spans="2:38" x14ac:dyDescent="0.25">
      <c r="B75" s="321" t="s">
        <v>172</v>
      </c>
      <c r="C75" s="321" t="s">
        <v>172</v>
      </c>
      <c r="D75" s="321" t="s">
        <v>172</v>
      </c>
      <c r="E75" s="321" t="s">
        <v>172</v>
      </c>
      <c r="F75" s="321" t="s">
        <v>172</v>
      </c>
      <c r="G75" s="321" t="s">
        <v>172</v>
      </c>
      <c r="H75" s="321" t="s">
        <v>172</v>
      </c>
      <c r="I75" s="321" t="s">
        <v>172</v>
      </c>
      <c r="J75" s="321" t="s">
        <v>172</v>
      </c>
      <c r="K75" s="321" t="s">
        <v>172</v>
      </c>
      <c r="L75" s="321" t="s">
        <v>172</v>
      </c>
      <c r="M75" s="321" t="s">
        <v>172</v>
      </c>
      <c r="N75" s="321" t="s">
        <v>172</v>
      </c>
      <c r="O75" s="321" t="s">
        <v>172</v>
      </c>
      <c r="P75" s="321" t="s">
        <v>172</v>
      </c>
      <c r="Q75" s="321" t="s">
        <v>172</v>
      </c>
      <c r="R75" s="321" t="s">
        <v>172</v>
      </c>
      <c r="S75" s="296">
        <v>714</v>
      </c>
      <c r="T75" s="296">
        <v>714</v>
      </c>
      <c r="U75" s="296">
        <v>714</v>
      </c>
      <c r="V75" s="296">
        <v>714</v>
      </c>
      <c r="W75" s="296">
        <v>714</v>
      </c>
      <c r="X75" s="297">
        <v>18320000</v>
      </c>
      <c r="Y75" s="297"/>
      <c r="Z75" s="297"/>
      <c r="AA75" s="297"/>
      <c r="AB75" s="297"/>
      <c r="AC75" s="297">
        <v>16564567.449999999</v>
      </c>
      <c r="AD75" s="297"/>
      <c r="AE75" s="297"/>
      <c r="AF75" s="297"/>
      <c r="AG75" s="297"/>
      <c r="AH75" s="359">
        <f t="shared" si="0"/>
        <v>0.90417944596069866</v>
      </c>
      <c r="AI75" s="360"/>
      <c r="AJ75" s="360"/>
      <c r="AK75" s="360"/>
      <c r="AL75" s="360"/>
    </row>
    <row r="76" spans="2:38" ht="29.25" customHeight="1" x14ac:dyDescent="0.25">
      <c r="B76" s="331" t="s">
        <v>173</v>
      </c>
      <c r="C76" s="332" t="s">
        <v>173</v>
      </c>
      <c r="D76" s="332" t="s">
        <v>173</v>
      </c>
      <c r="E76" s="332" t="s">
        <v>173</v>
      </c>
      <c r="F76" s="332" t="s">
        <v>173</v>
      </c>
      <c r="G76" s="332" t="s">
        <v>173</v>
      </c>
      <c r="H76" s="332" t="s">
        <v>173</v>
      </c>
      <c r="I76" s="332" t="s">
        <v>173</v>
      </c>
      <c r="J76" s="332" t="s">
        <v>173</v>
      </c>
      <c r="K76" s="332" t="s">
        <v>173</v>
      </c>
      <c r="L76" s="332" t="s">
        <v>173</v>
      </c>
      <c r="M76" s="332" t="s">
        <v>173</v>
      </c>
      <c r="N76" s="332" t="s">
        <v>173</v>
      </c>
      <c r="O76" s="332" t="s">
        <v>173</v>
      </c>
      <c r="P76" s="332" t="s">
        <v>173</v>
      </c>
      <c r="Q76" s="332" t="s">
        <v>173</v>
      </c>
      <c r="R76" s="333" t="s">
        <v>173</v>
      </c>
      <c r="S76" s="296" t="s">
        <v>324</v>
      </c>
      <c r="T76" s="296" t="s">
        <v>174</v>
      </c>
      <c r="U76" s="296" t="s">
        <v>174</v>
      </c>
      <c r="V76" s="296" t="s">
        <v>174</v>
      </c>
      <c r="W76" s="296" t="s">
        <v>174</v>
      </c>
      <c r="X76" s="297">
        <v>61095800</v>
      </c>
      <c r="Y76" s="297"/>
      <c r="Z76" s="297"/>
      <c r="AA76" s="297"/>
      <c r="AB76" s="297"/>
      <c r="AC76" s="297">
        <v>57699341.079999998</v>
      </c>
      <c r="AD76" s="297"/>
      <c r="AE76" s="297"/>
      <c r="AF76" s="297"/>
      <c r="AG76" s="297"/>
      <c r="AH76" s="359">
        <f t="shared" si="0"/>
        <v>0.94440765289921724</v>
      </c>
      <c r="AI76" s="360"/>
      <c r="AJ76" s="360"/>
      <c r="AK76" s="360"/>
      <c r="AL76" s="360"/>
    </row>
    <row r="77" spans="2:38" x14ac:dyDescent="0.25">
      <c r="B77" s="321" t="s">
        <v>175</v>
      </c>
      <c r="C77" s="321" t="s">
        <v>175</v>
      </c>
      <c r="D77" s="321" t="s">
        <v>175</v>
      </c>
      <c r="E77" s="321" t="s">
        <v>175</v>
      </c>
      <c r="F77" s="321" t="s">
        <v>175</v>
      </c>
      <c r="G77" s="321" t="s">
        <v>175</v>
      </c>
      <c r="H77" s="321" t="s">
        <v>175</v>
      </c>
      <c r="I77" s="321" t="s">
        <v>175</v>
      </c>
      <c r="J77" s="321" t="s">
        <v>175</v>
      </c>
      <c r="K77" s="321" t="s">
        <v>175</v>
      </c>
      <c r="L77" s="321" t="s">
        <v>175</v>
      </c>
      <c r="M77" s="321" t="s">
        <v>175</v>
      </c>
      <c r="N77" s="321" t="s">
        <v>175</v>
      </c>
      <c r="O77" s="321" t="s">
        <v>175</v>
      </c>
      <c r="P77" s="321" t="s">
        <v>175</v>
      </c>
      <c r="Q77" s="321" t="s">
        <v>175</v>
      </c>
      <c r="R77" s="321" t="s">
        <v>175</v>
      </c>
      <c r="S77" s="296">
        <v>74</v>
      </c>
      <c r="T77" s="296">
        <v>74</v>
      </c>
      <c r="U77" s="296">
        <v>74</v>
      </c>
      <c r="V77" s="296">
        <v>74</v>
      </c>
      <c r="W77" s="296">
        <v>74</v>
      </c>
      <c r="X77" s="297">
        <f>X78+X81+X82+X83+X84</f>
        <v>52677777</v>
      </c>
      <c r="Y77" s="297"/>
      <c r="Z77" s="297"/>
      <c r="AA77" s="297"/>
      <c r="AB77" s="297"/>
      <c r="AC77" s="297">
        <f>AC78+AC81+AC82+AC83+AC84</f>
        <v>33878105.400000006</v>
      </c>
      <c r="AD77" s="297"/>
      <c r="AE77" s="297"/>
      <c r="AF77" s="297"/>
      <c r="AG77" s="297"/>
      <c r="AH77" s="359">
        <f t="shared" ref="AH77:AH83" si="1">AC77/X77</f>
        <v>0.64311949610174335</v>
      </c>
      <c r="AI77" s="360"/>
      <c r="AJ77" s="360"/>
      <c r="AK77" s="360"/>
      <c r="AL77" s="360"/>
    </row>
    <row r="78" spans="2:38" x14ac:dyDescent="0.25">
      <c r="B78" s="310" t="s">
        <v>425</v>
      </c>
      <c r="C78" s="311"/>
      <c r="D78" s="311"/>
      <c r="E78" s="311"/>
      <c r="F78" s="311"/>
      <c r="G78" s="311"/>
      <c r="H78" s="311"/>
      <c r="I78" s="311"/>
      <c r="J78" s="311"/>
      <c r="K78" s="311"/>
      <c r="L78" s="311"/>
      <c r="M78" s="311"/>
      <c r="N78" s="311"/>
      <c r="O78" s="311"/>
      <c r="P78" s="311"/>
      <c r="Q78" s="311"/>
      <c r="R78" s="312"/>
      <c r="S78" s="331">
        <v>741</v>
      </c>
      <c r="T78" s="332"/>
      <c r="U78" s="332"/>
      <c r="V78" s="332"/>
      <c r="W78" s="333"/>
      <c r="X78" s="313">
        <f>SUM(X79:AB80)</f>
        <v>24991277</v>
      </c>
      <c r="Y78" s="314"/>
      <c r="Z78" s="314"/>
      <c r="AA78" s="314"/>
      <c r="AB78" s="315"/>
      <c r="AC78" s="313">
        <f>SUM(AC79:AG80)</f>
        <v>13953463.870000001</v>
      </c>
      <c r="AD78" s="314"/>
      <c r="AE78" s="314"/>
      <c r="AF78" s="314"/>
      <c r="AG78" s="315"/>
      <c r="AH78" s="407">
        <f t="shared" si="1"/>
        <v>0.55833336847892967</v>
      </c>
      <c r="AI78" s="408"/>
      <c r="AJ78" s="408"/>
      <c r="AK78" s="408"/>
      <c r="AL78" s="409"/>
    </row>
    <row r="79" spans="2:38" x14ac:dyDescent="0.25">
      <c r="B79" s="321" t="s">
        <v>176</v>
      </c>
      <c r="C79" s="321" t="s">
        <v>176</v>
      </c>
      <c r="D79" s="321" t="s">
        <v>176</v>
      </c>
      <c r="E79" s="321" t="s">
        <v>176</v>
      </c>
      <c r="F79" s="321" t="s">
        <v>176</v>
      </c>
      <c r="G79" s="321" t="s">
        <v>176</v>
      </c>
      <c r="H79" s="321" t="s">
        <v>176</v>
      </c>
      <c r="I79" s="321" t="s">
        <v>176</v>
      </c>
      <c r="J79" s="321" t="s">
        <v>176</v>
      </c>
      <c r="K79" s="321" t="s">
        <v>176</v>
      </c>
      <c r="L79" s="321" t="s">
        <v>176</v>
      </c>
      <c r="M79" s="321" t="s">
        <v>176</v>
      </c>
      <c r="N79" s="321" t="s">
        <v>176</v>
      </c>
      <c r="O79" s="321" t="s">
        <v>176</v>
      </c>
      <c r="P79" s="321" t="s">
        <v>176</v>
      </c>
      <c r="Q79" s="321" t="s">
        <v>176</v>
      </c>
      <c r="R79" s="321" t="s">
        <v>176</v>
      </c>
      <c r="S79" s="296">
        <v>7411</v>
      </c>
      <c r="T79" s="296">
        <v>7411</v>
      </c>
      <c r="U79" s="296">
        <v>7411</v>
      </c>
      <c r="V79" s="296">
        <v>7411</v>
      </c>
      <c r="W79" s="296">
        <v>7411</v>
      </c>
      <c r="X79" s="297">
        <v>92012</v>
      </c>
      <c r="Y79" s="297"/>
      <c r="Z79" s="297"/>
      <c r="AA79" s="297"/>
      <c r="AB79" s="297"/>
      <c r="AC79" s="297">
        <v>1197734.6399999999</v>
      </c>
      <c r="AD79" s="297"/>
      <c r="AE79" s="297"/>
      <c r="AF79" s="297"/>
      <c r="AG79" s="297"/>
      <c r="AH79" s="359">
        <f t="shared" si="1"/>
        <v>13.017156892579228</v>
      </c>
      <c r="AI79" s="360"/>
      <c r="AJ79" s="360"/>
      <c r="AK79" s="360"/>
      <c r="AL79" s="360"/>
    </row>
    <row r="80" spans="2:38" ht="29.25" customHeight="1" x14ac:dyDescent="0.25">
      <c r="B80" s="321" t="s">
        <v>177</v>
      </c>
      <c r="C80" s="321" t="s">
        <v>177</v>
      </c>
      <c r="D80" s="321" t="s">
        <v>177</v>
      </c>
      <c r="E80" s="321" t="s">
        <v>177</v>
      </c>
      <c r="F80" s="321" t="s">
        <v>177</v>
      </c>
      <c r="G80" s="321" t="s">
        <v>177</v>
      </c>
      <c r="H80" s="321" t="s">
        <v>177</v>
      </c>
      <c r="I80" s="321" t="s">
        <v>177</v>
      </c>
      <c r="J80" s="321" t="s">
        <v>177</v>
      </c>
      <c r="K80" s="321" t="s">
        <v>177</v>
      </c>
      <c r="L80" s="321" t="s">
        <v>177</v>
      </c>
      <c r="M80" s="321" t="s">
        <v>177</v>
      </c>
      <c r="N80" s="321" t="s">
        <v>177</v>
      </c>
      <c r="O80" s="321" t="s">
        <v>177</v>
      </c>
      <c r="P80" s="321" t="s">
        <v>177</v>
      </c>
      <c r="Q80" s="321" t="s">
        <v>177</v>
      </c>
      <c r="R80" s="321" t="s">
        <v>177</v>
      </c>
      <c r="S80" s="296">
        <v>7415</v>
      </c>
      <c r="T80" s="296">
        <v>7415</v>
      </c>
      <c r="U80" s="296">
        <v>7415</v>
      </c>
      <c r="V80" s="296">
        <v>7415</v>
      </c>
      <c r="W80" s="296">
        <v>7415</v>
      </c>
      <c r="X80" s="297">
        <v>24899265</v>
      </c>
      <c r="Y80" s="297"/>
      <c r="Z80" s="297"/>
      <c r="AA80" s="297"/>
      <c r="AB80" s="297"/>
      <c r="AC80" s="297">
        <v>12755729.23</v>
      </c>
      <c r="AD80" s="297"/>
      <c r="AE80" s="297"/>
      <c r="AF80" s="297"/>
      <c r="AG80" s="297"/>
      <c r="AH80" s="359">
        <f t="shared" si="1"/>
        <v>0.51229340424305703</v>
      </c>
      <c r="AI80" s="360"/>
      <c r="AJ80" s="360"/>
      <c r="AK80" s="360"/>
      <c r="AL80" s="360"/>
    </row>
    <row r="81" spans="2:38" ht="16.5" customHeight="1" x14ac:dyDescent="0.25">
      <c r="B81" s="413" t="s">
        <v>461</v>
      </c>
      <c r="C81" s="311"/>
      <c r="D81" s="311"/>
      <c r="E81" s="311"/>
      <c r="F81" s="311"/>
      <c r="G81" s="311"/>
      <c r="H81" s="311"/>
      <c r="I81" s="311"/>
      <c r="J81" s="311"/>
      <c r="K81" s="311"/>
      <c r="L81" s="311"/>
      <c r="M81" s="311"/>
      <c r="N81" s="311"/>
      <c r="O81" s="311"/>
      <c r="P81" s="311"/>
      <c r="Q81" s="311"/>
      <c r="R81" s="312"/>
      <c r="S81" s="331">
        <v>742</v>
      </c>
      <c r="T81" s="332"/>
      <c r="U81" s="332"/>
      <c r="V81" s="332"/>
      <c r="W81" s="333"/>
      <c r="X81" s="313">
        <v>16247000</v>
      </c>
      <c r="Y81" s="314"/>
      <c r="Z81" s="314"/>
      <c r="AA81" s="314"/>
      <c r="AB81" s="315"/>
      <c r="AC81" s="313">
        <v>19758782.969999999</v>
      </c>
      <c r="AD81" s="314"/>
      <c r="AE81" s="314"/>
      <c r="AF81" s="314"/>
      <c r="AG81" s="315"/>
      <c r="AH81" s="407">
        <f t="shared" si="1"/>
        <v>1.2161496257770665</v>
      </c>
      <c r="AI81" s="408"/>
      <c r="AJ81" s="408"/>
      <c r="AK81" s="408"/>
      <c r="AL81" s="409"/>
    </row>
    <row r="82" spans="2:38" ht="30" customHeight="1" x14ac:dyDescent="0.25">
      <c r="B82" s="413" t="s">
        <v>462</v>
      </c>
      <c r="C82" s="414"/>
      <c r="D82" s="414"/>
      <c r="E82" s="414"/>
      <c r="F82" s="414"/>
      <c r="G82" s="414"/>
      <c r="H82" s="414"/>
      <c r="I82" s="414"/>
      <c r="J82" s="414"/>
      <c r="K82" s="414"/>
      <c r="L82" s="414"/>
      <c r="M82" s="414"/>
      <c r="N82" s="414"/>
      <c r="O82" s="414"/>
      <c r="P82" s="414"/>
      <c r="Q82" s="414"/>
      <c r="R82" s="415"/>
      <c r="S82" s="331">
        <v>743</v>
      </c>
      <c r="T82" s="332"/>
      <c r="U82" s="332"/>
      <c r="V82" s="332"/>
      <c r="W82" s="333"/>
      <c r="X82" s="313">
        <v>9639500</v>
      </c>
      <c r="Y82" s="314"/>
      <c r="Z82" s="314"/>
      <c r="AA82" s="314"/>
      <c r="AB82" s="315"/>
      <c r="AC82" s="313">
        <v>163458.56</v>
      </c>
      <c r="AD82" s="314"/>
      <c r="AE82" s="314"/>
      <c r="AF82" s="314"/>
      <c r="AG82" s="315"/>
      <c r="AH82" s="407">
        <f t="shared" si="1"/>
        <v>1.6957161678510295E-2</v>
      </c>
      <c r="AI82" s="408"/>
      <c r="AJ82" s="408"/>
      <c r="AK82" s="408"/>
      <c r="AL82" s="409"/>
    </row>
    <row r="83" spans="2:38" ht="13.5" customHeight="1" x14ac:dyDescent="0.25">
      <c r="B83" s="413" t="s">
        <v>463</v>
      </c>
      <c r="C83" s="414"/>
      <c r="D83" s="414"/>
      <c r="E83" s="414"/>
      <c r="F83" s="414"/>
      <c r="G83" s="414"/>
      <c r="H83" s="414"/>
      <c r="I83" s="414"/>
      <c r="J83" s="414"/>
      <c r="K83" s="414"/>
      <c r="L83" s="414"/>
      <c r="M83" s="414"/>
      <c r="N83" s="414"/>
      <c r="O83" s="414"/>
      <c r="P83" s="414"/>
      <c r="Q83" s="414"/>
      <c r="R83" s="415"/>
      <c r="S83" s="331">
        <v>745</v>
      </c>
      <c r="T83" s="332"/>
      <c r="U83" s="332"/>
      <c r="V83" s="332"/>
      <c r="W83" s="333"/>
      <c r="X83" s="313">
        <v>1800000</v>
      </c>
      <c r="Y83" s="314"/>
      <c r="Z83" s="314"/>
      <c r="AA83" s="314"/>
      <c r="AB83" s="315"/>
      <c r="AC83" s="313">
        <v>2400</v>
      </c>
      <c r="AD83" s="314"/>
      <c r="AE83" s="314"/>
      <c r="AF83" s="314"/>
      <c r="AG83" s="315"/>
      <c r="AH83" s="407">
        <f t="shared" si="1"/>
        <v>1.3333333333333333E-3</v>
      </c>
      <c r="AI83" s="408"/>
      <c r="AJ83" s="408"/>
      <c r="AK83" s="408"/>
      <c r="AL83" s="409"/>
    </row>
    <row r="84" spans="2:38" ht="13.5" customHeight="1" x14ac:dyDescent="0.25">
      <c r="B84" s="413" t="s">
        <v>449</v>
      </c>
      <c r="C84" s="414"/>
      <c r="D84" s="414"/>
      <c r="E84" s="414"/>
      <c r="F84" s="414"/>
      <c r="G84" s="414"/>
      <c r="H84" s="414"/>
      <c r="I84" s="414"/>
      <c r="J84" s="414"/>
      <c r="K84" s="414"/>
      <c r="L84" s="414"/>
      <c r="M84" s="414"/>
      <c r="N84" s="414"/>
      <c r="O84" s="414"/>
      <c r="P84" s="414"/>
      <c r="Q84" s="414"/>
      <c r="R84" s="415"/>
      <c r="S84" s="331">
        <v>744</v>
      </c>
      <c r="T84" s="332"/>
      <c r="U84" s="332"/>
      <c r="V84" s="332"/>
      <c r="W84" s="333"/>
      <c r="X84" s="313">
        <v>0</v>
      </c>
      <c r="Y84" s="314"/>
      <c r="Z84" s="314"/>
      <c r="AA84" s="314"/>
      <c r="AB84" s="315"/>
      <c r="AC84" s="313">
        <v>0</v>
      </c>
      <c r="AD84" s="314"/>
      <c r="AE84" s="314"/>
      <c r="AF84" s="314"/>
      <c r="AG84" s="315"/>
      <c r="AH84" s="407" t="e">
        <f>AC84/X84</f>
        <v>#DIV/0!</v>
      </c>
      <c r="AI84" s="408"/>
      <c r="AJ84" s="408"/>
      <c r="AK84" s="408"/>
      <c r="AL84" s="409"/>
    </row>
    <row r="85" spans="2:38" ht="28.5" customHeight="1" x14ac:dyDescent="0.25">
      <c r="B85" s="321" t="s">
        <v>178</v>
      </c>
      <c r="C85" s="321" t="s">
        <v>178</v>
      </c>
      <c r="D85" s="321" t="s">
        <v>178</v>
      </c>
      <c r="E85" s="321" t="s">
        <v>178</v>
      </c>
      <c r="F85" s="321" t="s">
        <v>178</v>
      </c>
      <c r="G85" s="321" t="s">
        <v>178</v>
      </c>
      <c r="H85" s="321" t="s">
        <v>178</v>
      </c>
      <c r="I85" s="321" t="s">
        <v>178</v>
      </c>
      <c r="J85" s="321" t="s">
        <v>178</v>
      </c>
      <c r="K85" s="321" t="s">
        <v>178</v>
      </c>
      <c r="L85" s="321" t="s">
        <v>178</v>
      </c>
      <c r="M85" s="321" t="s">
        <v>178</v>
      </c>
      <c r="N85" s="321" t="s">
        <v>178</v>
      </c>
      <c r="O85" s="321" t="s">
        <v>178</v>
      </c>
      <c r="P85" s="321" t="s">
        <v>178</v>
      </c>
      <c r="Q85" s="321" t="s">
        <v>178</v>
      </c>
      <c r="R85" s="321" t="s">
        <v>178</v>
      </c>
      <c r="S85" s="296">
        <v>772</v>
      </c>
      <c r="T85" s="296">
        <v>772</v>
      </c>
      <c r="U85" s="296">
        <v>772</v>
      </c>
      <c r="V85" s="296">
        <v>772</v>
      </c>
      <c r="W85" s="296">
        <v>772</v>
      </c>
      <c r="X85" s="297">
        <v>394508</v>
      </c>
      <c r="Y85" s="297"/>
      <c r="Z85" s="297"/>
      <c r="AA85" s="297"/>
      <c r="AB85" s="297"/>
      <c r="AC85" s="297">
        <v>121694.41</v>
      </c>
      <c r="AD85" s="297"/>
      <c r="AE85" s="297"/>
      <c r="AF85" s="297"/>
      <c r="AG85" s="297"/>
      <c r="AH85" s="359">
        <f>AC85/X85</f>
        <v>0.30847133644945096</v>
      </c>
      <c r="AI85" s="360"/>
      <c r="AJ85" s="360"/>
      <c r="AK85" s="360"/>
      <c r="AL85" s="360"/>
    </row>
    <row r="86" spans="2:38" x14ac:dyDescent="0.25">
      <c r="B86" s="321" t="s">
        <v>179</v>
      </c>
      <c r="C86" s="321" t="s">
        <v>179</v>
      </c>
      <c r="D86" s="321" t="s">
        <v>179</v>
      </c>
      <c r="E86" s="321" t="s">
        <v>179</v>
      </c>
      <c r="F86" s="321" t="s">
        <v>179</v>
      </c>
      <c r="G86" s="321" t="s">
        <v>179</v>
      </c>
      <c r="H86" s="321" t="s">
        <v>179</v>
      </c>
      <c r="I86" s="321" t="s">
        <v>179</v>
      </c>
      <c r="J86" s="321" t="s">
        <v>179</v>
      </c>
      <c r="K86" s="321" t="s">
        <v>179</v>
      </c>
      <c r="L86" s="321" t="s">
        <v>179</v>
      </c>
      <c r="M86" s="321" t="s">
        <v>179</v>
      </c>
      <c r="N86" s="321" t="s">
        <v>179</v>
      </c>
      <c r="O86" s="321" t="s">
        <v>179</v>
      </c>
      <c r="P86" s="321" t="s">
        <v>179</v>
      </c>
      <c r="Q86" s="321" t="s">
        <v>179</v>
      </c>
      <c r="R86" s="321" t="s">
        <v>179</v>
      </c>
      <c r="S86" s="296" t="s">
        <v>180</v>
      </c>
      <c r="T86" s="296" t="s">
        <v>180</v>
      </c>
      <c r="U86" s="296" t="s">
        <v>180</v>
      </c>
      <c r="V86" s="296" t="s">
        <v>180</v>
      </c>
      <c r="W86" s="296" t="s">
        <v>180</v>
      </c>
      <c r="X86" s="297">
        <v>68613</v>
      </c>
      <c r="Y86" s="297"/>
      <c r="Z86" s="297"/>
      <c r="AA86" s="297"/>
      <c r="AB86" s="297"/>
      <c r="AC86" s="297">
        <v>0</v>
      </c>
      <c r="AD86" s="297"/>
      <c r="AE86" s="297"/>
      <c r="AF86" s="297"/>
      <c r="AG86" s="297"/>
      <c r="AH86" s="359">
        <f>AC86/X86</f>
        <v>0</v>
      </c>
      <c r="AI86" s="360"/>
      <c r="AJ86" s="360"/>
      <c r="AK86" s="360"/>
      <c r="AL86" s="360"/>
    </row>
    <row r="87" spans="2:38" x14ac:dyDescent="0.25">
      <c r="B87" s="321" t="s">
        <v>181</v>
      </c>
      <c r="C87" s="321" t="s">
        <v>181</v>
      </c>
      <c r="D87" s="321" t="s">
        <v>181</v>
      </c>
      <c r="E87" s="321" t="s">
        <v>181</v>
      </c>
      <c r="F87" s="321" t="s">
        <v>181</v>
      </c>
      <c r="G87" s="321" t="s">
        <v>181</v>
      </c>
      <c r="H87" s="321" t="s">
        <v>181</v>
      </c>
      <c r="I87" s="321" t="s">
        <v>181</v>
      </c>
      <c r="J87" s="321" t="s">
        <v>181</v>
      </c>
      <c r="K87" s="321" t="s">
        <v>181</v>
      </c>
      <c r="L87" s="321" t="s">
        <v>181</v>
      </c>
      <c r="M87" s="321" t="s">
        <v>181</v>
      </c>
      <c r="N87" s="321" t="s">
        <v>181</v>
      </c>
      <c r="O87" s="321" t="s">
        <v>181</v>
      </c>
      <c r="P87" s="321" t="s">
        <v>181</v>
      </c>
      <c r="Q87" s="321" t="s">
        <v>181</v>
      </c>
      <c r="R87" s="321" t="s">
        <v>181</v>
      </c>
      <c r="S87" s="296">
        <v>733</v>
      </c>
      <c r="T87" s="296">
        <v>733</v>
      </c>
      <c r="U87" s="296">
        <v>733</v>
      </c>
      <c r="V87" s="296">
        <v>733</v>
      </c>
      <c r="W87" s="296">
        <v>733</v>
      </c>
      <c r="X87" s="297">
        <v>322500685</v>
      </c>
      <c r="Y87" s="297"/>
      <c r="Z87" s="297"/>
      <c r="AA87" s="297"/>
      <c r="AB87" s="297"/>
      <c r="AC87" s="297">
        <v>331526444.45999998</v>
      </c>
      <c r="AD87" s="297"/>
      <c r="AE87" s="297"/>
      <c r="AF87" s="297"/>
      <c r="AG87" s="297"/>
      <c r="AH87" s="359">
        <f>AC87/X87</f>
        <v>1.0279867915939465</v>
      </c>
      <c r="AI87" s="360"/>
      <c r="AJ87" s="360"/>
      <c r="AK87" s="360"/>
      <c r="AL87" s="360"/>
    </row>
    <row r="88" spans="2:38" x14ac:dyDescent="0.25">
      <c r="B88" s="402" t="s">
        <v>182</v>
      </c>
      <c r="C88" s="402" t="s">
        <v>182</v>
      </c>
      <c r="D88" s="402" t="s">
        <v>182</v>
      </c>
      <c r="E88" s="402" t="s">
        <v>182</v>
      </c>
      <c r="F88" s="402" t="s">
        <v>182</v>
      </c>
      <c r="G88" s="402" t="s">
        <v>182</v>
      </c>
      <c r="H88" s="402" t="s">
        <v>182</v>
      </c>
      <c r="I88" s="402" t="s">
        <v>182</v>
      </c>
      <c r="J88" s="402" t="s">
        <v>182</v>
      </c>
      <c r="K88" s="402" t="s">
        <v>182</v>
      </c>
      <c r="L88" s="402" t="s">
        <v>182</v>
      </c>
      <c r="M88" s="402" t="s">
        <v>182</v>
      </c>
      <c r="N88" s="402" t="s">
        <v>182</v>
      </c>
      <c r="O88" s="402" t="s">
        <v>182</v>
      </c>
      <c r="P88" s="402" t="s">
        <v>182</v>
      </c>
      <c r="Q88" s="402" t="s">
        <v>182</v>
      </c>
      <c r="R88" s="402" t="s">
        <v>182</v>
      </c>
      <c r="S88" s="399">
        <v>8</v>
      </c>
      <c r="T88" s="399">
        <v>8</v>
      </c>
      <c r="U88" s="399">
        <v>8</v>
      </c>
      <c r="V88" s="399">
        <v>8</v>
      </c>
      <c r="W88" s="399">
        <v>8</v>
      </c>
      <c r="X88" s="403">
        <v>2250000</v>
      </c>
      <c r="Y88" s="403"/>
      <c r="Z88" s="403"/>
      <c r="AA88" s="403"/>
      <c r="AB88" s="403"/>
      <c r="AC88" s="403">
        <v>1604763.78</v>
      </c>
      <c r="AD88" s="403"/>
      <c r="AE88" s="403"/>
      <c r="AF88" s="403"/>
      <c r="AG88" s="403"/>
      <c r="AH88" s="400">
        <f>AC88/X88</f>
        <v>0.71322834666666668</v>
      </c>
      <c r="AI88" s="401"/>
      <c r="AJ88" s="401"/>
      <c r="AK88" s="401"/>
      <c r="AL88" s="401"/>
    </row>
    <row r="89" spans="2:38" ht="15" customHeight="1" x14ac:dyDescent="0.25">
      <c r="B89" s="410"/>
      <c r="C89" s="411"/>
      <c r="D89" s="411"/>
      <c r="E89" s="411"/>
      <c r="F89" s="411"/>
      <c r="G89" s="411"/>
      <c r="H89" s="411"/>
      <c r="I89" s="411"/>
      <c r="J89" s="411"/>
      <c r="K89" s="411"/>
      <c r="L89" s="411"/>
      <c r="M89" s="411"/>
      <c r="N89" s="411"/>
      <c r="O89" s="411"/>
      <c r="P89" s="411"/>
      <c r="Q89" s="411"/>
      <c r="R89" s="412"/>
      <c r="S89" s="404"/>
      <c r="T89" s="405"/>
      <c r="U89" s="405"/>
      <c r="V89" s="405"/>
      <c r="W89" s="406"/>
      <c r="X89" s="313"/>
      <c r="Y89" s="314"/>
      <c r="Z89" s="314"/>
      <c r="AA89" s="314"/>
      <c r="AB89" s="315"/>
      <c r="AC89" s="313"/>
      <c r="AD89" s="314"/>
      <c r="AE89" s="314"/>
      <c r="AF89" s="314"/>
      <c r="AG89" s="315"/>
      <c r="AH89" s="407" t="str">
        <f>'član 4'!E18</f>
        <v/>
      </c>
      <c r="AI89" s="408"/>
      <c r="AJ89" s="408"/>
      <c r="AK89" s="408"/>
      <c r="AL89" s="409"/>
    </row>
    <row r="90" spans="2:38" x14ac:dyDescent="0.25">
      <c r="B90" s="402" t="s">
        <v>183</v>
      </c>
      <c r="C90" s="402" t="s">
        <v>183</v>
      </c>
      <c r="D90" s="402" t="s">
        <v>183</v>
      </c>
      <c r="E90" s="402" t="s">
        <v>183</v>
      </c>
      <c r="F90" s="402" t="s">
        <v>183</v>
      </c>
      <c r="G90" s="402" t="s">
        <v>183</v>
      </c>
      <c r="H90" s="402" t="s">
        <v>183</v>
      </c>
      <c r="I90" s="402" t="s">
        <v>183</v>
      </c>
      <c r="J90" s="402" t="s">
        <v>183</v>
      </c>
      <c r="K90" s="402" t="s">
        <v>183</v>
      </c>
      <c r="L90" s="402" t="s">
        <v>183</v>
      </c>
      <c r="M90" s="402" t="s">
        <v>183</v>
      </c>
      <c r="N90" s="402" t="s">
        <v>183</v>
      </c>
      <c r="O90" s="402" t="s">
        <v>183</v>
      </c>
      <c r="P90" s="402" t="s">
        <v>183</v>
      </c>
      <c r="Q90" s="402" t="s">
        <v>183</v>
      </c>
      <c r="R90" s="402" t="s">
        <v>183</v>
      </c>
      <c r="S90" s="399"/>
      <c r="T90" s="399"/>
      <c r="U90" s="399"/>
      <c r="V90" s="399"/>
      <c r="W90" s="399"/>
      <c r="X90" s="403">
        <f>X91+X101</f>
        <v>854334238</v>
      </c>
      <c r="Y90" s="403"/>
      <c r="Z90" s="403"/>
      <c r="AA90" s="403"/>
      <c r="AB90" s="403"/>
      <c r="AC90" s="403">
        <f>AC91+AC101</f>
        <v>736687548.02999997</v>
      </c>
      <c r="AD90" s="403"/>
      <c r="AE90" s="403"/>
      <c r="AF90" s="403"/>
      <c r="AG90" s="403"/>
      <c r="AH90" s="400">
        <f t="shared" ref="AH90:AH102" si="2">AC90/X90</f>
        <v>0.86229430504223803</v>
      </c>
      <c r="AI90" s="401"/>
      <c r="AJ90" s="401"/>
      <c r="AK90" s="401"/>
      <c r="AL90" s="401"/>
    </row>
    <row r="91" spans="2:38" x14ac:dyDescent="0.25">
      <c r="B91" s="402" t="s">
        <v>184</v>
      </c>
      <c r="C91" s="402" t="s">
        <v>184</v>
      </c>
      <c r="D91" s="402" t="s">
        <v>184</v>
      </c>
      <c r="E91" s="402" t="s">
        <v>184</v>
      </c>
      <c r="F91" s="402" t="s">
        <v>184</v>
      </c>
      <c r="G91" s="402" t="s">
        <v>184</v>
      </c>
      <c r="H91" s="402" t="s">
        <v>184</v>
      </c>
      <c r="I91" s="402" t="s">
        <v>184</v>
      </c>
      <c r="J91" s="402" t="s">
        <v>184</v>
      </c>
      <c r="K91" s="402" t="s">
        <v>184</v>
      </c>
      <c r="L91" s="402" t="s">
        <v>184</v>
      </c>
      <c r="M91" s="402" t="s">
        <v>184</v>
      </c>
      <c r="N91" s="402" t="s">
        <v>184</v>
      </c>
      <c r="O91" s="402" t="s">
        <v>184</v>
      </c>
      <c r="P91" s="402" t="s">
        <v>184</v>
      </c>
      <c r="Q91" s="402" t="s">
        <v>184</v>
      </c>
      <c r="R91" s="402" t="s">
        <v>184</v>
      </c>
      <c r="S91" s="399">
        <v>4</v>
      </c>
      <c r="T91" s="399">
        <v>4</v>
      </c>
      <c r="U91" s="399">
        <v>4</v>
      </c>
      <c r="V91" s="399">
        <v>4</v>
      </c>
      <c r="W91" s="399">
        <v>4</v>
      </c>
      <c r="X91" s="403">
        <f>SUM(X92:AB100)</f>
        <v>665772949</v>
      </c>
      <c r="Y91" s="403"/>
      <c r="Z91" s="403"/>
      <c r="AA91" s="403"/>
      <c r="AB91" s="403"/>
      <c r="AC91" s="403">
        <f>SUM(AC92:AG100)</f>
        <v>631039876.20999992</v>
      </c>
      <c r="AD91" s="403"/>
      <c r="AE91" s="403"/>
      <c r="AF91" s="403"/>
      <c r="AG91" s="403"/>
      <c r="AH91" s="400">
        <f t="shared" si="2"/>
        <v>0.94783045354700934</v>
      </c>
      <c r="AI91" s="401"/>
      <c r="AJ91" s="401"/>
      <c r="AK91" s="401"/>
      <c r="AL91" s="401"/>
    </row>
    <row r="92" spans="2:38" x14ac:dyDescent="0.25">
      <c r="B92" s="321" t="s">
        <v>185</v>
      </c>
      <c r="C92" s="321" t="s">
        <v>185</v>
      </c>
      <c r="D92" s="321" t="s">
        <v>185</v>
      </c>
      <c r="E92" s="321" t="s">
        <v>185</v>
      </c>
      <c r="F92" s="321" t="s">
        <v>185</v>
      </c>
      <c r="G92" s="321" t="s">
        <v>185</v>
      </c>
      <c r="H92" s="321" t="s">
        <v>185</v>
      </c>
      <c r="I92" s="321" t="s">
        <v>185</v>
      </c>
      <c r="J92" s="321" t="s">
        <v>185</v>
      </c>
      <c r="K92" s="321" t="s">
        <v>185</v>
      </c>
      <c r="L92" s="321" t="s">
        <v>185</v>
      </c>
      <c r="M92" s="321" t="s">
        <v>185</v>
      </c>
      <c r="N92" s="321" t="s">
        <v>185</v>
      </c>
      <c r="O92" s="321" t="s">
        <v>185</v>
      </c>
      <c r="P92" s="321" t="s">
        <v>185</v>
      </c>
      <c r="Q92" s="321" t="s">
        <v>185</v>
      </c>
      <c r="R92" s="321" t="s">
        <v>185</v>
      </c>
      <c r="S92" s="296">
        <v>41</v>
      </c>
      <c r="T92" s="296">
        <v>41</v>
      </c>
      <c r="U92" s="296">
        <v>41</v>
      </c>
      <c r="V92" s="296">
        <v>41</v>
      </c>
      <c r="W92" s="296">
        <v>41</v>
      </c>
      <c r="X92" s="297">
        <v>160807126</v>
      </c>
      <c r="Y92" s="297"/>
      <c r="Z92" s="297"/>
      <c r="AA92" s="297"/>
      <c r="AB92" s="297"/>
      <c r="AC92" s="297">
        <v>158396577.71000001</v>
      </c>
      <c r="AD92" s="297"/>
      <c r="AE92" s="297"/>
      <c r="AF92" s="297"/>
      <c r="AG92" s="297"/>
      <c r="AH92" s="359">
        <f t="shared" si="2"/>
        <v>0.98500969235654401</v>
      </c>
      <c r="AI92" s="360"/>
      <c r="AJ92" s="360"/>
      <c r="AK92" s="360"/>
      <c r="AL92" s="360"/>
    </row>
    <row r="93" spans="2:38" x14ac:dyDescent="0.25">
      <c r="B93" s="321" t="s">
        <v>186</v>
      </c>
      <c r="C93" s="321" t="s">
        <v>186</v>
      </c>
      <c r="D93" s="321" t="s">
        <v>186</v>
      </c>
      <c r="E93" s="321" t="s">
        <v>186</v>
      </c>
      <c r="F93" s="321" t="s">
        <v>186</v>
      </c>
      <c r="G93" s="321" t="s">
        <v>186</v>
      </c>
      <c r="H93" s="321" t="s">
        <v>186</v>
      </c>
      <c r="I93" s="321" t="s">
        <v>186</v>
      </c>
      <c r="J93" s="321" t="s">
        <v>186</v>
      </c>
      <c r="K93" s="321" t="s">
        <v>186</v>
      </c>
      <c r="L93" s="321" t="s">
        <v>186</v>
      </c>
      <c r="M93" s="321" t="s">
        <v>186</v>
      </c>
      <c r="N93" s="321" t="s">
        <v>186</v>
      </c>
      <c r="O93" s="321" t="s">
        <v>186</v>
      </c>
      <c r="P93" s="321" t="s">
        <v>186</v>
      </c>
      <c r="Q93" s="321" t="s">
        <v>186</v>
      </c>
      <c r="R93" s="321" t="s">
        <v>186</v>
      </c>
      <c r="S93" s="296">
        <v>42</v>
      </c>
      <c r="T93" s="296">
        <v>42</v>
      </c>
      <c r="U93" s="296">
        <v>42</v>
      </c>
      <c r="V93" s="296">
        <v>42</v>
      </c>
      <c r="W93" s="296">
        <v>42</v>
      </c>
      <c r="X93" s="297">
        <v>304481393</v>
      </c>
      <c r="Y93" s="297"/>
      <c r="Z93" s="297"/>
      <c r="AA93" s="297"/>
      <c r="AB93" s="297"/>
      <c r="AC93" s="297">
        <v>287967339.82999998</v>
      </c>
      <c r="AD93" s="297"/>
      <c r="AE93" s="297"/>
      <c r="AF93" s="297"/>
      <c r="AG93" s="297"/>
      <c r="AH93" s="359">
        <f t="shared" si="2"/>
        <v>0.94576334203121559</v>
      </c>
      <c r="AI93" s="360"/>
      <c r="AJ93" s="360"/>
      <c r="AK93" s="360"/>
      <c r="AL93" s="360"/>
    </row>
    <row r="94" spans="2:38" x14ac:dyDescent="0.25">
      <c r="B94" s="310" t="s">
        <v>441</v>
      </c>
      <c r="C94" s="311"/>
      <c r="D94" s="311"/>
      <c r="E94" s="311"/>
      <c r="F94" s="311"/>
      <c r="G94" s="311"/>
      <c r="H94" s="311"/>
      <c r="I94" s="311"/>
      <c r="J94" s="311"/>
      <c r="K94" s="311"/>
      <c r="L94" s="311"/>
      <c r="M94" s="311"/>
      <c r="N94" s="311"/>
      <c r="O94" s="311"/>
      <c r="P94" s="311"/>
      <c r="Q94" s="311"/>
      <c r="R94" s="312"/>
      <c r="S94" s="331">
        <v>43</v>
      </c>
      <c r="T94" s="332"/>
      <c r="U94" s="332"/>
      <c r="V94" s="332"/>
      <c r="W94" s="333"/>
      <c r="X94" s="313">
        <v>0</v>
      </c>
      <c r="Y94" s="314"/>
      <c r="Z94" s="314"/>
      <c r="AA94" s="314"/>
      <c r="AB94" s="315"/>
      <c r="AC94" s="313">
        <v>0</v>
      </c>
      <c r="AD94" s="314"/>
      <c r="AE94" s="314"/>
      <c r="AF94" s="314"/>
      <c r="AG94" s="315"/>
      <c r="AH94" s="407">
        <v>0</v>
      </c>
      <c r="AI94" s="408"/>
      <c r="AJ94" s="408"/>
      <c r="AK94" s="408"/>
      <c r="AL94" s="409"/>
    </row>
    <row r="95" spans="2:38" x14ac:dyDescent="0.25">
      <c r="B95" s="321" t="s">
        <v>442</v>
      </c>
      <c r="C95" s="321" t="s">
        <v>187</v>
      </c>
      <c r="D95" s="321" t="s">
        <v>187</v>
      </c>
      <c r="E95" s="321" t="s">
        <v>187</v>
      </c>
      <c r="F95" s="321" t="s">
        <v>187</v>
      </c>
      <c r="G95" s="321" t="s">
        <v>187</v>
      </c>
      <c r="H95" s="321" t="s">
        <v>187</v>
      </c>
      <c r="I95" s="321" t="s">
        <v>187</v>
      </c>
      <c r="J95" s="321" t="s">
        <v>187</v>
      </c>
      <c r="K95" s="321" t="s">
        <v>187</v>
      </c>
      <c r="L95" s="321" t="s">
        <v>187</v>
      </c>
      <c r="M95" s="321" t="s">
        <v>187</v>
      </c>
      <c r="N95" s="321" t="s">
        <v>187</v>
      </c>
      <c r="O95" s="321" t="s">
        <v>187</v>
      </c>
      <c r="P95" s="321" t="s">
        <v>187</v>
      </c>
      <c r="Q95" s="321" t="s">
        <v>187</v>
      </c>
      <c r="R95" s="321" t="s">
        <v>187</v>
      </c>
      <c r="S95" s="296">
        <v>44</v>
      </c>
      <c r="T95" s="296">
        <v>44</v>
      </c>
      <c r="U95" s="296">
        <v>44</v>
      </c>
      <c r="V95" s="296">
        <v>44</v>
      </c>
      <c r="W95" s="296">
        <v>44</v>
      </c>
      <c r="X95" s="297">
        <v>130000</v>
      </c>
      <c r="Y95" s="297"/>
      <c r="Z95" s="297"/>
      <c r="AA95" s="297"/>
      <c r="AB95" s="297"/>
      <c r="AC95" s="297">
        <v>84934.01</v>
      </c>
      <c r="AD95" s="297"/>
      <c r="AE95" s="297"/>
      <c r="AF95" s="297"/>
      <c r="AG95" s="297"/>
      <c r="AH95" s="359">
        <f t="shared" si="2"/>
        <v>0.65333853846153844</v>
      </c>
      <c r="AI95" s="360"/>
      <c r="AJ95" s="360"/>
      <c r="AK95" s="360"/>
      <c r="AL95" s="360"/>
    </row>
    <row r="96" spans="2:38" x14ac:dyDescent="0.25">
      <c r="B96" s="321" t="s">
        <v>443</v>
      </c>
      <c r="C96" s="321" t="s">
        <v>188</v>
      </c>
      <c r="D96" s="321" t="s">
        <v>188</v>
      </c>
      <c r="E96" s="321" t="s">
        <v>188</v>
      </c>
      <c r="F96" s="321" t="s">
        <v>188</v>
      </c>
      <c r="G96" s="321" t="s">
        <v>188</v>
      </c>
      <c r="H96" s="321" t="s">
        <v>188</v>
      </c>
      <c r="I96" s="321" t="s">
        <v>188</v>
      </c>
      <c r="J96" s="321" t="s">
        <v>188</v>
      </c>
      <c r="K96" s="321" t="s">
        <v>188</v>
      </c>
      <c r="L96" s="321" t="s">
        <v>188</v>
      </c>
      <c r="M96" s="321" t="s">
        <v>188</v>
      </c>
      <c r="N96" s="321" t="s">
        <v>188</v>
      </c>
      <c r="O96" s="321" t="s">
        <v>188</v>
      </c>
      <c r="P96" s="321" t="s">
        <v>188</v>
      </c>
      <c r="Q96" s="321" t="s">
        <v>188</v>
      </c>
      <c r="R96" s="321" t="s">
        <v>188</v>
      </c>
      <c r="S96" s="296">
        <v>45</v>
      </c>
      <c r="T96" s="296">
        <v>45</v>
      </c>
      <c r="U96" s="296">
        <v>45</v>
      </c>
      <c r="V96" s="296">
        <v>45</v>
      </c>
      <c r="W96" s="296">
        <v>45</v>
      </c>
      <c r="X96" s="297">
        <v>57494757</v>
      </c>
      <c r="Y96" s="297"/>
      <c r="Z96" s="297"/>
      <c r="AA96" s="297"/>
      <c r="AB96" s="297"/>
      <c r="AC96" s="297">
        <v>52200409.75</v>
      </c>
      <c r="AD96" s="297"/>
      <c r="AE96" s="297"/>
      <c r="AF96" s="297"/>
      <c r="AG96" s="297"/>
      <c r="AH96" s="359">
        <f t="shared" si="2"/>
        <v>0.90791599919276122</v>
      </c>
      <c r="AI96" s="360"/>
      <c r="AJ96" s="360"/>
      <c r="AK96" s="360"/>
      <c r="AL96" s="360"/>
    </row>
    <row r="97" spans="2:38" x14ac:dyDescent="0.25">
      <c r="B97" s="321" t="s">
        <v>444</v>
      </c>
      <c r="C97" s="321" t="s">
        <v>189</v>
      </c>
      <c r="D97" s="321" t="s">
        <v>189</v>
      </c>
      <c r="E97" s="321" t="s">
        <v>189</v>
      </c>
      <c r="F97" s="321" t="s">
        <v>189</v>
      </c>
      <c r="G97" s="321" t="s">
        <v>189</v>
      </c>
      <c r="H97" s="321" t="s">
        <v>189</v>
      </c>
      <c r="I97" s="321" t="s">
        <v>189</v>
      </c>
      <c r="J97" s="321" t="s">
        <v>189</v>
      </c>
      <c r="K97" s="321" t="s">
        <v>189</v>
      </c>
      <c r="L97" s="321" t="s">
        <v>189</v>
      </c>
      <c r="M97" s="321" t="s">
        <v>189</v>
      </c>
      <c r="N97" s="321" t="s">
        <v>189</v>
      </c>
      <c r="O97" s="321" t="s">
        <v>189</v>
      </c>
      <c r="P97" s="321" t="s">
        <v>189</v>
      </c>
      <c r="Q97" s="321" t="s">
        <v>189</v>
      </c>
      <c r="R97" s="321" t="s">
        <v>189</v>
      </c>
      <c r="S97" s="296">
        <v>47</v>
      </c>
      <c r="T97" s="296">
        <v>47</v>
      </c>
      <c r="U97" s="296">
        <v>47</v>
      </c>
      <c r="V97" s="296">
        <v>47</v>
      </c>
      <c r="W97" s="296">
        <v>47</v>
      </c>
      <c r="X97" s="297">
        <v>60422458</v>
      </c>
      <c r="Y97" s="297"/>
      <c r="Z97" s="297"/>
      <c r="AA97" s="297"/>
      <c r="AB97" s="297"/>
      <c r="AC97" s="297">
        <v>51074919.990000002</v>
      </c>
      <c r="AD97" s="297"/>
      <c r="AE97" s="297"/>
      <c r="AF97" s="297"/>
      <c r="AG97" s="297"/>
      <c r="AH97" s="359">
        <f t="shared" si="2"/>
        <v>0.84529695878972688</v>
      </c>
      <c r="AI97" s="360"/>
      <c r="AJ97" s="360"/>
      <c r="AK97" s="360"/>
      <c r="AL97" s="360"/>
    </row>
    <row r="98" spans="2:38" x14ac:dyDescent="0.25">
      <c r="B98" s="321" t="s">
        <v>445</v>
      </c>
      <c r="C98" s="321" t="s">
        <v>190</v>
      </c>
      <c r="D98" s="321" t="s">
        <v>190</v>
      </c>
      <c r="E98" s="321" t="s">
        <v>190</v>
      </c>
      <c r="F98" s="321" t="s">
        <v>190</v>
      </c>
      <c r="G98" s="321" t="s">
        <v>190</v>
      </c>
      <c r="H98" s="321" t="s">
        <v>190</v>
      </c>
      <c r="I98" s="321" t="s">
        <v>190</v>
      </c>
      <c r="J98" s="321" t="s">
        <v>190</v>
      </c>
      <c r="K98" s="321" t="s">
        <v>190</v>
      </c>
      <c r="L98" s="321" t="s">
        <v>190</v>
      </c>
      <c r="M98" s="321" t="s">
        <v>190</v>
      </c>
      <c r="N98" s="321" t="s">
        <v>190</v>
      </c>
      <c r="O98" s="321" t="s">
        <v>190</v>
      </c>
      <c r="P98" s="321" t="s">
        <v>190</v>
      </c>
      <c r="Q98" s="321" t="s">
        <v>190</v>
      </c>
      <c r="R98" s="321" t="s">
        <v>190</v>
      </c>
      <c r="S98" s="296" t="s">
        <v>191</v>
      </c>
      <c r="T98" s="296" t="s">
        <v>191</v>
      </c>
      <c r="U98" s="296" t="s">
        <v>191</v>
      </c>
      <c r="V98" s="296" t="s">
        <v>191</v>
      </c>
      <c r="W98" s="296" t="s">
        <v>191</v>
      </c>
      <c r="X98" s="297">
        <v>25437215</v>
      </c>
      <c r="Y98" s="297"/>
      <c r="Z98" s="297"/>
      <c r="AA98" s="297"/>
      <c r="AB98" s="297"/>
      <c r="AC98" s="297">
        <v>24858132.129999999</v>
      </c>
      <c r="AD98" s="297"/>
      <c r="AE98" s="297"/>
      <c r="AF98" s="297"/>
      <c r="AG98" s="297"/>
      <c r="AH98" s="359">
        <f t="shared" si="2"/>
        <v>0.97723481639008036</v>
      </c>
      <c r="AI98" s="360"/>
      <c r="AJ98" s="360"/>
      <c r="AK98" s="360"/>
      <c r="AL98" s="360"/>
    </row>
    <row r="99" spans="2:38" x14ac:dyDescent="0.25">
      <c r="B99" s="321" t="s">
        <v>453</v>
      </c>
      <c r="C99" s="321" t="s">
        <v>192</v>
      </c>
      <c r="D99" s="321" t="s">
        <v>192</v>
      </c>
      <c r="E99" s="321" t="s">
        <v>192</v>
      </c>
      <c r="F99" s="321" t="s">
        <v>192</v>
      </c>
      <c r="G99" s="321" t="s">
        <v>192</v>
      </c>
      <c r="H99" s="321" t="s">
        <v>192</v>
      </c>
      <c r="I99" s="321" t="s">
        <v>192</v>
      </c>
      <c r="J99" s="321" t="s">
        <v>192</v>
      </c>
      <c r="K99" s="321" t="s">
        <v>192</v>
      </c>
      <c r="L99" s="321" t="s">
        <v>192</v>
      </c>
      <c r="M99" s="321" t="s">
        <v>192</v>
      </c>
      <c r="N99" s="321" t="s">
        <v>192</v>
      </c>
      <c r="O99" s="321" t="s">
        <v>192</v>
      </c>
      <c r="P99" s="321" t="s">
        <v>192</v>
      </c>
      <c r="Q99" s="321" t="s">
        <v>192</v>
      </c>
      <c r="R99" s="321" t="s">
        <v>192</v>
      </c>
      <c r="S99" s="296" t="s">
        <v>454</v>
      </c>
      <c r="T99" s="296" t="s">
        <v>193</v>
      </c>
      <c r="U99" s="296" t="s">
        <v>193</v>
      </c>
      <c r="V99" s="296" t="s">
        <v>193</v>
      </c>
      <c r="W99" s="296" t="s">
        <v>193</v>
      </c>
      <c r="X99" s="297">
        <v>57000000</v>
      </c>
      <c r="Y99" s="297"/>
      <c r="Z99" s="297"/>
      <c r="AA99" s="297"/>
      <c r="AB99" s="297"/>
      <c r="AC99" s="297">
        <v>56457562.789999999</v>
      </c>
      <c r="AD99" s="297"/>
      <c r="AE99" s="297"/>
      <c r="AF99" s="297"/>
      <c r="AG99" s="297"/>
      <c r="AH99" s="359">
        <f>AC99/X99</f>
        <v>0.99048355771929819</v>
      </c>
      <c r="AI99" s="360"/>
      <c r="AJ99" s="360"/>
      <c r="AK99" s="360"/>
      <c r="AL99" s="360"/>
    </row>
    <row r="100" spans="2:38" x14ac:dyDescent="0.25">
      <c r="B100" s="310" t="s">
        <v>452</v>
      </c>
      <c r="C100" s="311"/>
      <c r="D100" s="311"/>
      <c r="E100" s="311"/>
      <c r="F100" s="311"/>
      <c r="G100" s="311"/>
      <c r="H100" s="311"/>
      <c r="I100" s="311"/>
      <c r="J100" s="311"/>
      <c r="K100" s="311"/>
      <c r="L100" s="311"/>
      <c r="M100" s="311"/>
      <c r="N100" s="311"/>
      <c r="O100" s="311"/>
      <c r="P100" s="311"/>
      <c r="Q100" s="311"/>
      <c r="R100" s="312"/>
      <c r="S100" s="331">
        <v>465</v>
      </c>
      <c r="T100" s="332"/>
      <c r="U100" s="332"/>
      <c r="V100" s="332"/>
      <c r="W100" s="333"/>
      <c r="X100" s="313">
        <v>0</v>
      </c>
      <c r="Y100" s="314"/>
      <c r="Z100" s="314"/>
      <c r="AA100" s="314"/>
      <c r="AB100" s="315"/>
      <c r="AC100" s="313">
        <v>0</v>
      </c>
      <c r="AD100" s="314"/>
      <c r="AE100" s="314"/>
      <c r="AF100" s="314"/>
      <c r="AG100" s="315"/>
      <c r="AH100" s="407"/>
      <c r="AI100" s="408"/>
      <c r="AJ100" s="408"/>
      <c r="AK100" s="408"/>
      <c r="AL100" s="409"/>
    </row>
    <row r="101" spans="2:38" x14ac:dyDescent="0.25">
      <c r="B101" s="402" t="s">
        <v>196</v>
      </c>
      <c r="C101" s="402" t="s">
        <v>196</v>
      </c>
      <c r="D101" s="402" t="s">
        <v>196</v>
      </c>
      <c r="E101" s="402" t="s">
        <v>196</v>
      </c>
      <c r="F101" s="402" t="s">
        <v>196</v>
      </c>
      <c r="G101" s="402" t="s">
        <v>196</v>
      </c>
      <c r="H101" s="402" t="s">
        <v>196</v>
      </c>
      <c r="I101" s="402" t="s">
        <v>196</v>
      </c>
      <c r="J101" s="402" t="s">
        <v>196</v>
      </c>
      <c r="K101" s="402" t="s">
        <v>196</v>
      </c>
      <c r="L101" s="402" t="s">
        <v>196</v>
      </c>
      <c r="M101" s="402" t="s">
        <v>196</v>
      </c>
      <c r="N101" s="402" t="s">
        <v>196</v>
      </c>
      <c r="O101" s="402" t="s">
        <v>196</v>
      </c>
      <c r="P101" s="402" t="s">
        <v>196</v>
      </c>
      <c r="Q101" s="402" t="s">
        <v>196</v>
      </c>
      <c r="R101" s="402" t="s">
        <v>196</v>
      </c>
      <c r="S101" s="399">
        <v>5</v>
      </c>
      <c r="T101" s="399">
        <v>5</v>
      </c>
      <c r="U101" s="399">
        <v>5</v>
      </c>
      <c r="V101" s="399">
        <v>5</v>
      </c>
      <c r="W101" s="399">
        <v>5</v>
      </c>
      <c r="X101" s="403">
        <v>188561289</v>
      </c>
      <c r="Y101" s="403"/>
      <c r="Z101" s="403"/>
      <c r="AA101" s="403"/>
      <c r="AB101" s="403"/>
      <c r="AC101" s="403">
        <v>105647671.81999999</v>
      </c>
      <c r="AD101" s="403"/>
      <c r="AE101" s="403"/>
      <c r="AF101" s="403"/>
      <c r="AG101" s="403"/>
      <c r="AH101" s="400">
        <f t="shared" si="2"/>
        <v>0.56028293177397614</v>
      </c>
      <c r="AI101" s="401"/>
      <c r="AJ101" s="401"/>
      <c r="AK101" s="401"/>
      <c r="AL101" s="401"/>
    </row>
    <row r="102" spans="2:38" ht="37.5" customHeight="1" x14ac:dyDescent="0.25">
      <c r="B102" s="402" t="s">
        <v>197</v>
      </c>
      <c r="C102" s="402" t="s">
        <v>197</v>
      </c>
      <c r="D102" s="402" t="s">
        <v>197</v>
      </c>
      <c r="E102" s="402" t="s">
        <v>197</v>
      </c>
      <c r="F102" s="402" t="s">
        <v>197</v>
      </c>
      <c r="G102" s="402" t="s">
        <v>197</v>
      </c>
      <c r="H102" s="402" t="s">
        <v>197</v>
      </c>
      <c r="I102" s="402" t="s">
        <v>197</v>
      </c>
      <c r="J102" s="402" t="s">
        <v>197</v>
      </c>
      <c r="K102" s="402" t="s">
        <v>197</v>
      </c>
      <c r="L102" s="402" t="s">
        <v>197</v>
      </c>
      <c r="M102" s="402" t="s">
        <v>197</v>
      </c>
      <c r="N102" s="402" t="s">
        <v>197</v>
      </c>
      <c r="O102" s="402" t="s">
        <v>197</v>
      </c>
      <c r="P102" s="402" t="s">
        <v>197</v>
      </c>
      <c r="Q102" s="402" t="s">
        <v>197</v>
      </c>
      <c r="R102" s="402" t="s">
        <v>197</v>
      </c>
      <c r="S102" s="399" t="s">
        <v>198</v>
      </c>
      <c r="T102" s="399" t="s">
        <v>198</v>
      </c>
      <c r="U102" s="399" t="s">
        <v>198</v>
      </c>
      <c r="V102" s="399" t="s">
        <v>198</v>
      </c>
      <c r="W102" s="399" t="s">
        <v>198</v>
      </c>
      <c r="X102" s="403">
        <f>X71-X90</f>
        <v>-73355943</v>
      </c>
      <c r="Y102" s="403"/>
      <c r="Z102" s="403"/>
      <c r="AA102" s="403"/>
      <c r="AB102" s="403"/>
      <c r="AC102" s="403">
        <f>AC71-AC90</f>
        <v>-6400327.9700001478</v>
      </c>
      <c r="AD102" s="403"/>
      <c r="AE102" s="403"/>
      <c r="AF102" s="403"/>
      <c r="AG102" s="403"/>
      <c r="AH102" s="400">
        <f t="shared" si="2"/>
        <v>8.7250299133911316E-2</v>
      </c>
      <c r="AI102" s="401"/>
      <c r="AJ102" s="401"/>
      <c r="AK102" s="401"/>
      <c r="AL102" s="401"/>
    </row>
    <row r="103" spans="2:38" ht="36.75" customHeight="1" x14ac:dyDescent="0.25">
      <c r="B103" s="402" t="s">
        <v>199</v>
      </c>
      <c r="C103" s="402" t="s">
        <v>199</v>
      </c>
      <c r="D103" s="402" t="s">
        <v>199</v>
      </c>
      <c r="E103" s="402" t="s">
        <v>199</v>
      </c>
      <c r="F103" s="402" t="s">
        <v>199</v>
      </c>
      <c r="G103" s="402" t="s">
        <v>199</v>
      </c>
      <c r="H103" s="402" t="s">
        <v>199</v>
      </c>
      <c r="I103" s="402" t="s">
        <v>199</v>
      </c>
      <c r="J103" s="402" t="s">
        <v>199</v>
      </c>
      <c r="K103" s="402" t="s">
        <v>199</v>
      </c>
      <c r="L103" s="402" t="s">
        <v>199</v>
      </c>
      <c r="M103" s="402" t="s">
        <v>199</v>
      </c>
      <c r="N103" s="402" t="s">
        <v>199</v>
      </c>
      <c r="O103" s="402" t="s">
        <v>199</v>
      </c>
      <c r="P103" s="402" t="s">
        <v>199</v>
      </c>
      <c r="Q103" s="402" t="s">
        <v>199</v>
      </c>
      <c r="R103" s="402" t="s">
        <v>199</v>
      </c>
      <c r="S103" s="399">
        <v>62</v>
      </c>
      <c r="T103" s="399">
        <v>62</v>
      </c>
      <c r="U103" s="399">
        <v>62</v>
      </c>
      <c r="V103" s="399">
        <v>62</v>
      </c>
      <c r="W103" s="399">
        <v>62</v>
      </c>
      <c r="X103" s="403">
        <v>0</v>
      </c>
      <c r="Y103" s="403"/>
      <c r="Z103" s="403"/>
      <c r="AA103" s="403"/>
      <c r="AB103" s="403"/>
      <c r="AC103" s="403">
        <v>0</v>
      </c>
      <c r="AD103" s="403"/>
      <c r="AE103" s="403"/>
      <c r="AF103" s="403"/>
      <c r="AG103" s="403"/>
      <c r="AH103" s="400"/>
      <c r="AI103" s="401"/>
      <c r="AJ103" s="401"/>
      <c r="AK103" s="401"/>
      <c r="AL103" s="401"/>
    </row>
    <row r="104" spans="2:38" x14ac:dyDescent="0.25">
      <c r="B104" s="402" t="s">
        <v>200</v>
      </c>
      <c r="C104" s="402" t="s">
        <v>200</v>
      </c>
      <c r="D104" s="402" t="s">
        <v>200</v>
      </c>
      <c r="E104" s="402" t="s">
        <v>200</v>
      </c>
      <c r="F104" s="402" t="s">
        <v>200</v>
      </c>
      <c r="G104" s="402" t="s">
        <v>200</v>
      </c>
      <c r="H104" s="402" t="s">
        <v>200</v>
      </c>
      <c r="I104" s="402" t="s">
        <v>200</v>
      </c>
      <c r="J104" s="402" t="s">
        <v>200</v>
      </c>
      <c r="K104" s="402" t="s">
        <v>200</v>
      </c>
      <c r="L104" s="402" t="s">
        <v>200</v>
      </c>
      <c r="M104" s="402" t="s">
        <v>200</v>
      </c>
      <c r="N104" s="402" t="s">
        <v>200</v>
      </c>
      <c r="O104" s="402" t="s">
        <v>200</v>
      </c>
      <c r="P104" s="402" t="s">
        <v>200</v>
      </c>
      <c r="Q104" s="402" t="s">
        <v>200</v>
      </c>
      <c r="R104" s="402" t="s">
        <v>200</v>
      </c>
      <c r="S104" s="399">
        <v>61</v>
      </c>
      <c r="T104" s="399">
        <v>61</v>
      </c>
      <c r="U104" s="399">
        <v>61</v>
      </c>
      <c r="V104" s="399">
        <v>61</v>
      </c>
      <c r="W104" s="399">
        <v>61</v>
      </c>
      <c r="X104" s="403">
        <f>SUM(X105)</f>
        <v>2145000</v>
      </c>
      <c r="Y104" s="403"/>
      <c r="Z104" s="403"/>
      <c r="AA104" s="403"/>
      <c r="AB104" s="403"/>
      <c r="AC104" s="403">
        <f>SUM(AC105)</f>
        <v>2143969.1</v>
      </c>
      <c r="AD104" s="403"/>
      <c r="AE104" s="403"/>
      <c r="AF104" s="403"/>
      <c r="AG104" s="403"/>
      <c r="AH104" s="400">
        <f>AC104/X104</f>
        <v>0.99951939393939393</v>
      </c>
      <c r="AI104" s="401"/>
      <c r="AJ104" s="401"/>
      <c r="AK104" s="401"/>
      <c r="AL104" s="401"/>
    </row>
    <row r="105" spans="2:38" x14ac:dyDescent="0.25">
      <c r="B105" s="321" t="s">
        <v>201</v>
      </c>
      <c r="C105" s="321" t="s">
        <v>201</v>
      </c>
      <c r="D105" s="321" t="s">
        <v>201</v>
      </c>
      <c r="E105" s="321" t="s">
        <v>201</v>
      </c>
      <c r="F105" s="321" t="s">
        <v>201</v>
      </c>
      <c r="G105" s="321" t="s">
        <v>201</v>
      </c>
      <c r="H105" s="321" t="s">
        <v>201</v>
      </c>
      <c r="I105" s="321" t="s">
        <v>201</v>
      </c>
      <c r="J105" s="321" t="s">
        <v>201</v>
      </c>
      <c r="K105" s="321" t="s">
        <v>201</v>
      </c>
      <c r="L105" s="321" t="s">
        <v>201</v>
      </c>
      <c r="M105" s="321" t="s">
        <v>201</v>
      </c>
      <c r="N105" s="321" t="s">
        <v>201</v>
      </c>
      <c r="O105" s="321" t="s">
        <v>201</v>
      </c>
      <c r="P105" s="321" t="s">
        <v>201</v>
      </c>
      <c r="Q105" s="321" t="s">
        <v>201</v>
      </c>
      <c r="R105" s="321" t="s">
        <v>201</v>
      </c>
      <c r="S105" s="296">
        <v>611</v>
      </c>
      <c r="T105" s="296">
        <v>611</v>
      </c>
      <c r="U105" s="296">
        <v>611</v>
      </c>
      <c r="V105" s="296">
        <v>611</v>
      </c>
      <c r="W105" s="296">
        <v>611</v>
      </c>
      <c r="X105" s="297">
        <f>X106</f>
        <v>2145000</v>
      </c>
      <c r="Y105" s="297"/>
      <c r="Z105" s="297"/>
      <c r="AA105" s="297"/>
      <c r="AB105" s="297"/>
      <c r="AC105" s="297">
        <v>2143969.1</v>
      </c>
      <c r="AD105" s="297"/>
      <c r="AE105" s="297"/>
      <c r="AF105" s="297"/>
      <c r="AG105" s="297"/>
      <c r="AH105" s="359">
        <f>AC105/X105</f>
        <v>0.99951939393939393</v>
      </c>
      <c r="AI105" s="360"/>
      <c r="AJ105" s="360"/>
      <c r="AK105" s="360"/>
      <c r="AL105" s="360"/>
    </row>
    <row r="106" spans="2:38" ht="42.75" customHeight="1" x14ac:dyDescent="0.25">
      <c r="B106" s="321" t="s">
        <v>202</v>
      </c>
      <c r="C106" s="321" t="s">
        <v>202</v>
      </c>
      <c r="D106" s="321" t="s">
        <v>202</v>
      </c>
      <c r="E106" s="321" t="s">
        <v>202</v>
      </c>
      <c r="F106" s="321" t="s">
        <v>202</v>
      </c>
      <c r="G106" s="321" t="s">
        <v>202</v>
      </c>
      <c r="H106" s="321" t="s">
        <v>202</v>
      </c>
      <c r="I106" s="321" t="s">
        <v>202</v>
      </c>
      <c r="J106" s="321" t="s">
        <v>202</v>
      </c>
      <c r="K106" s="321" t="s">
        <v>202</v>
      </c>
      <c r="L106" s="321" t="s">
        <v>202</v>
      </c>
      <c r="M106" s="321" t="s">
        <v>202</v>
      </c>
      <c r="N106" s="321" t="s">
        <v>202</v>
      </c>
      <c r="O106" s="321" t="s">
        <v>202</v>
      </c>
      <c r="P106" s="321" t="s">
        <v>202</v>
      </c>
      <c r="Q106" s="321" t="s">
        <v>202</v>
      </c>
      <c r="R106" s="321" t="s">
        <v>202</v>
      </c>
      <c r="S106" s="331" t="s">
        <v>203</v>
      </c>
      <c r="T106" s="332" t="s">
        <v>203</v>
      </c>
      <c r="U106" s="332" t="s">
        <v>203</v>
      </c>
      <c r="V106" s="332" t="s">
        <v>203</v>
      </c>
      <c r="W106" s="333" t="s">
        <v>203</v>
      </c>
      <c r="X106" s="297">
        <v>2145000</v>
      </c>
      <c r="Y106" s="297"/>
      <c r="Z106" s="297"/>
      <c r="AA106" s="297"/>
      <c r="AB106" s="297"/>
      <c r="AC106" s="297">
        <v>2143969.1</v>
      </c>
      <c r="AD106" s="297"/>
      <c r="AE106" s="297"/>
      <c r="AF106" s="297"/>
      <c r="AG106" s="297"/>
      <c r="AH106" s="359">
        <f>AC106/X106</f>
        <v>0.99951939393939393</v>
      </c>
      <c r="AI106" s="360"/>
      <c r="AJ106" s="360"/>
      <c r="AK106" s="360"/>
      <c r="AL106" s="360"/>
    </row>
    <row r="107" spans="2:38" ht="59.25" customHeight="1" x14ac:dyDescent="0.25">
      <c r="B107" s="331" t="s">
        <v>204</v>
      </c>
      <c r="C107" s="332" t="s">
        <v>204</v>
      </c>
      <c r="D107" s="332" t="s">
        <v>204</v>
      </c>
      <c r="E107" s="332" t="s">
        <v>204</v>
      </c>
      <c r="F107" s="332" t="s">
        <v>204</v>
      </c>
      <c r="G107" s="332" t="s">
        <v>204</v>
      </c>
      <c r="H107" s="332" t="s">
        <v>204</v>
      </c>
      <c r="I107" s="332" t="s">
        <v>204</v>
      </c>
      <c r="J107" s="332" t="s">
        <v>204</v>
      </c>
      <c r="K107" s="332" t="s">
        <v>204</v>
      </c>
      <c r="L107" s="332" t="s">
        <v>204</v>
      </c>
      <c r="M107" s="332" t="s">
        <v>204</v>
      </c>
      <c r="N107" s="332" t="s">
        <v>204</v>
      </c>
      <c r="O107" s="332" t="s">
        <v>204</v>
      </c>
      <c r="P107" s="332" t="s">
        <v>204</v>
      </c>
      <c r="Q107" s="332" t="s">
        <v>204</v>
      </c>
      <c r="R107" s="333" t="s">
        <v>204</v>
      </c>
      <c r="S107" s="296" t="s">
        <v>325</v>
      </c>
      <c r="T107" s="296" t="s">
        <v>205</v>
      </c>
      <c r="U107" s="296" t="s">
        <v>205</v>
      </c>
      <c r="V107" s="296" t="s">
        <v>205</v>
      </c>
      <c r="W107" s="296" t="s">
        <v>205</v>
      </c>
      <c r="X107" s="297">
        <v>0</v>
      </c>
      <c r="Y107" s="297"/>
      <c r="Z107" s="297"/>
      <c r="AA107" s="297"/>
      <c r="AB107" s="297"/>
      <c r="AC107" s="297">
        <v>0</v>
      </c>
      <c r="AD107" s="297"/>
      <c r="AE107" s="297"/>
      <c r="AF107" s="297"/>
      <c r="AG107" s="297"/>
      <c r="AH107" s="359" t="str">
        <f>'član 4'!E35</f>
        <v/>
      </c>
      <c r="AI107" s="360"/>
      <c r="AJ107" s="360"/>
      <c r="AK107" s="360"/>
      <c r="AL107" s="360"/>
    </row>
    <row r="108" spans="2:38" x14ac:dyDescent="0.25">
      <c r="B108" s="321" t="s">
        <v>206</v>
      </c>
      <c r="C108" s="321" t="s">
        <v>206</v>
      </c>
      <c r="D108" s="321" t="s">
        <v>206</v>
      </c>
      <c r="E108" s="321" t="s">
        <v>206</v>
      </c>
      <c r="F108" s="321" t="s">
        <v>206</v>
      </c>
      <c r="G108" s="321" t="s">
        <v>206</v>
      </c>
      <c r="H108" s="321" t="s">
        <v>206</v>
      </c>
      <c r="I108" s="321" t="s">
        <v>206</v>
      </c>
      <c r="J108" s="321" t="s">
        <v>206</v>
      </c>
      <c r="K108" s="321" t="s">
        <v>206</v>
      </c>
      <c r="L108" s="321" t="s">
        <v>206</v>
      </c>
      <c r="M108" s="321" t="s">
        <v>206</v>
      </c>
      <c r="N108" s="321" t="s">
        <v>206</v>
      </c>
      <c r="O108" s="321" t="s">
        <v>206</v>
      </c>
      <c r="P108" s="321" t="s">
        <v>206</v>
      </c>
      <c r="Q108" s="321" t="s">
        <v>206</v>
      </c>
      <c r="R108" s="321" t="s">
        <v>206</v>
      </c>
      <c r="S108" s="296">
        <v>612</v>
      </c>
      <c r="T108" s="296">
        <v>612</v>
      </c>
      <c r="U108" s="296">
        <v>612</v>
      </c>
      <c r="V108" s="296">
        <v>612</v>
      </c>
      <c r="W108" s="296">
        <v>612</v>
      </c>
      <c r="X108" s="297" t="str">
        <f>IF(OR(ISBLANK('član 4'!C36),'član 4'!C36=0),"",'član 4'!C36)</f>
        <v/>
      </c>
      <c r="Y108" s="297"/>
      <c r="Z108" s="297"/>
      <c r="AA108" s="297"/>
      <c r="AB108" s="297"/>
      <c r="AC108" s="297" t="str">
        <f>IF(OR(ISBLANK('član 4'!D36),'član 4'!D36=0),"",'član 4'!D36)</f>
        <v/>
      </c>
      <c r="AD108" s="297"/>
      <c r="AE108" s="297"/>
      <c r="AF108" s="297"/>
      <c r="AG108" s="297"/>
      <c r="AH108" s="359" t="str">
        <f>'član 4'!E36</f>
        <v/>
      </c>
      <c r="AI108" s="360"/>
      <c r="AJ108" s="360"/>
      <c r="AK108" s="360"/>
      <c r="AL108" s="360"/>
    </row>
    <row r="109" spans="2:38" x14ac:dyDescent="0.25">
      <c r="B109" s="402" t="s">
        <v>207</v>
      </c>
      <c r="C109" s="402" t="s">
        <v>207</v>
      </c>
      <c r="D109" s="402" t="s">
        <v>207</v>
      </c>
      <c r="E109" s="402" t="s">
        <v>207</v>
      </c>
      <c r="F109" s="402" t="s">
        <v>207</v>
      </c>
      <c r="G109" s="402" t="s">
        <v>207</v>
      </c>
      <c r="H109" s="402" t="s">
        <v>207</v>
      </c>
      <c r="I109" s="402" t="s">
        <v>207</v>
      </c>
      <c r="J109" s="402" t="s">
        <v>207</v>
      </c>
      <c r="K109" s="402" t="s">
        <v>207</v>
      </c>
      <c r="L109" s="402" t="s">
        <v>207</v>
      </c>
      <c r="M109" s="402" t="s">
        <v>207</v>
      </c>
      <c r="N109" s="402" t="s">
        <v>207</v>
      </c>
      <c r="O109" s="402" t="s">
        <v>207</v>
      </c>
      <c r="P109" s="402" t="s">
        <v>207</v>
      </c>
      <c r="Q109" s="402" t="s">
        <v>207</v>
      </c>
      <c r="R109" s="402" t="s">
        <v>207</v>
      </c>
      <c r="S109" s="399"/>
      <c r="T109" s="399"/>
      <c r="U109" s="399"/>
      <c r="V109" s="399"/>
      <c r="W109" s="399"/>
      <c r="X109" s="403">
        <f>X102-X104-X103</f>
        <v>-75500943</v>
      </c>
      <c r="Y109" s="403"/>
      <c r="Z109" s="403"/>
      <c r="AA109" s="403"/>
      <c r="AB109" s="403"/>
      <c r="AC109" s="403">
        <f>AC102-AC104-AC103</f>
        <v>-8544297.0700001474</v>
      </c>
      <c r="AD109" s="403"/>
      <c r="AE109" s="403"/>
      <c r="AF109" s="403"/>
      <c r="AG109" s="403"/>
      <c r="AH109" s="400">
        <f>AC109/X109</f>
        <v>0.11316808413903053</v>
      </c>
      <c r="AI109" s="401"/>
      <c r="AJ109" s="401"/>
      <c r="AK109" s="401"/>
      <c r="AL109" s="401"/>
    </row>
    <row r="110" spans="2:38" x14ac:dyDescent="0.25">
      <c r="B110" s="402" t="s">
        <v>208</v>
      </c>
      <c r="C110" s="402" t="s">
        <v>208</v>
      </c>
      <c r="D110" s="402" t="s">
        <v>208</v>
      </c>
      <c r="E110" s="402" t="s">
        <v>208</v>
      </c>
      <c r="F110" s="402" t="s">
        <v>208</v>
      </c>
      <c r="G110" s="402" t="s">
        <v>208</v>
      </c>
      <c r="H110" s="402" t="s">
        <v>208</v>
      </c>
      <c r="I110" s="402" t="s">
        <v>208</v>
      </c>
      <c r="J110" s="402" t="s">
        <v>208</v>
      </c>
      <c r="K110" s="402" t="s">
        <v>208</v>
      </c>
      <c r="L110" s="402" t="s">
        <v>208</v>
      </c>
      <c r="M110" s="402" t="s">
        <v>208</v>
      </c>
      <c r="N110" s="402" t="s">
        <v>208</v>
      </c>
      <c r="O110" s="402" t="s">
        <v>208</v>
      </c>
      <c r="P110" s="402" t="s">
        <v>208</v>
      </c>
      <c r="Q110" s="402" t="s">
        <v>208</v>
      </c>
      <c r="R110" s="402" t="s">
        <v>208</v>
      </c>
      <c r="S110" s="399"/>
      <c r="T110" s="399"/>
      <c r="U110" s="399"/>
      <c r="V110" s="399"/>
      <c r="W110" s="399"/>
      <c r="X110" s="297" t="str">
        <f>IF(OR(ISBLANK('član 4'!C38),'član 4'!C38=0),"",'član 4'!C38)</f>
        <v/>
      </c>
      <c r="Y110" s="297"/>
      <c r="Z110" s="297"/>
      <c r="AA110" s="297"/>
      <c r="AB110" s="297"/>
      <c r="AC110" s="297" t="str">
        <f>IF(OR(ISBLANK('član 4'!D38),'član 4'!D38=0),"",'član 4'!D38)</f>
        <v/>
      </c>
      <c r="AD110" s="297"/>
      <c r="AE110" s="297"/>
      <c r="AF110" s="297"/>
      <c r="AG110" s="297"/>
      <c r="AH110" s="359" t="str">
        <f>'član 4'!E38</f>
        <v/>
      </c>
      <c r="AI110" s="360"/>
      <c r="AJ110" s="360"/>
      <c r="AK110" s="360"/>
      <c r="AL110" s="360"/>
    </row>
    <row r="111" spans="2:38" ht="28.5" customHeight="1" x14ac:dyDescent="0.25">
      <c r="B111" s="402" t="s">
        <v>209</v>
      </c>
      <c r="C111" s="402" t="s">
        <v>209</v>
      </c>
      <c r="D111" s="402" t="s">
        <v>209</v>
      </c>
      <c r="E111" s="402" t="s">
        <v>209</v>
      </c>
      <c r="F111" s="402" t="s">
        <v>209</v>
      </c>
      <c r="G111" s="402" t="s">
        <v>209</v>
      </c>
      <c r="H111" s="402" t="s">
        <v>209</v>
      </c>
      <c r="I111" s="402" t="s">
        <v>209</v>
      </c>
      <c r="J111" s="402" t="s">
        <v>209</v>
      </c>
      <c r="K111" s="402" t="s">
        <v>209</v>
      </c>
      <c r="L111" s="402" t="s">
        <v>209</v>
      </c>
      <c r="M111" s="402" t="s">
        <v>209</v>
      </c>
      <c r="N111" s="402" t="s">
        <v>209</v>
      </c>
      <c r="O111" s="402" t="s">
        <v>209</v>
      </c>
      <c r="P111" s="402" t="s">
        <v>209</v>
      </c>
      <c r="Q111" s="402" t="s">
        <v>209</v>
      </c>
      <c r="R111" s="402" t="s">
        <v>209</v>
      </c>
      <c r="S111" s="399">
        <v>92</v>
      </c>
      <c r="T111" s="399">
        <v>92</v>
      </c>
      <c r="U111" s="399">
        <v>92</v>
      </c>
      <c r="V111" s="399">
        <v>92</v>
      </c>
      <c r="W111" s="399">
        <v>92</v>
      </c>
      <c r="X111" s="403">
        <v>0</v>
      </c>
      <c r="Y111" s="403"/>
      <c r="Z111" s="403"/>
      <c r="AA111" s="403"/>
      <c r="AB111" s="403"/>
      <c r="AC111" s="403">
        <v>0</v>
      </c>
      <c r="AD111" s="403"/>
      <c r="AE111" s="403"/>
      <c r="AF111" s="403"/>
      <c r="AG111" s="403"/>
      <c r="AH111" s="359" t="str">
        <f>'član 4'!E39</f>
        <v/>
      </c>
      <c r="AI111" s="360"/>
      <c r="AJ111" s="360"/>
      <c r="AK111" s="360"/>
      <c r="AL111" s="360"/>
    </row>
    <row r="112" spans="2:38" x14ac:dyDescent="0.25">
      <c r="B112" s="402" t="s">
        <v>210</v>
      </c>
      <c r="C112" s="402" t="s">
        <v>210</v>
      </c>
      <c r="D112" s="402" t="s">
        <v>210</v>
      </c>
      <c r="E112" s="402" t="s">
        <v>210</v>
      </c>
      <c r="F112" s="402" t="s">
        <v>210</v>
      </c>
      <c r="G112" s="402" t="s">
        <v>210</v>
      </c>
      <c r="H112" s="402" t="s">
        <v>210</v>
      </c>
      <c r="I112" s="402" t="s">
        <v>210</v>
      </c>
      <c r="J112" s="402" t="s">
        <v>210</v>
      </c>
      <c r="K112" s="402" t="s">
        <v>210</v>
      </c>
      <c r="L112" s="402" t="s">
        <v>210</v>
      </c>
      <c r="M112" s="402" t="s">
        <v>210</v>
      </c>
      <c r="N112" s="402" t="s">
        <v>210</v>
      </c>
      <c r="O112" s="402" t="s">
        <v>210</v>
      </c>
      <c r="P112" s="402" t="s">
        <v>210</v>
      </c>
      <c r="Q112" s="402" t="s">
        <v>210</v>
      </c>
      <c r="R112" s="402" t="s">
        <v>210</v>
      </c>
      <c r="S112" s="399">
        <v>91</v>
      </c>
      <c r="T112" s="399">
        <v>91</v>
      </c>
      <c r="U112" s="399">
        <v>91</v>
      </c>
      <c r="V112" s="399">
        <v>91</v>
      </c>
      <c r="W112" s="399">
        <v>91</v>
      </c>
      <c r="X112" s="403">
        <f>X113</f>
        <v>0</v>
      </c>
      <c r="Y112" s="403"/>
      <c r="Z112" s="403"/>
      <c r="AA112" s="403"/>
      <c r="AB112" s="403"/>
      <c r="AC112" s="403">
        <f>AC113</f>
        <v>0</v>
      </c>
      <c r="AD112" s="403"/>
      <c r="AE112" s="403"/>
      <c r="AF112" s="403"/>
      <c r="AG112" s="403"/>
      <c r="AH112" s="400"/>
      <c r="AI112" s="401"/>
      <c r="AJ112" s="401"/>
      <c r="AK112" s="401"/>
      <c r="AL112" s="401"/>
    </row>
    <row r="113" spans="2:38" x14ac:dyDescent="0.25">
      <c r="B113" s="321" t="s">
        <v>211</v>
      </c>
      <c r="C113" s="321" t="s">
        <v>211</v>
      </c>
      <c r="D113" s="321" t="s">
        <v>211</v>
      </c>
      <c r="E113" s="321" t="s">
        <v>211</v>
      </c>
      <c r="F113" s="321" t="s">
        <v>211</v>
      </c>
      <c r="G113" s="321" t="s">
        <v>211</v>
      </c>
      <c r="H113" s="321" t="s">
        <v>211</v>
      </c>
      <c r="I113" s="321" t="s">
        <v>211</v>
      </c>
      <c r="J113" s="321" t="s">
        <v>211</v>
      </c>
      <c r="K113" s="321" t="s">
        <v>211</v>
      </c>
      <c r="L113" s="321" t="s">
        <v>211</v>
      </c>
      <c r="M113" s="321" t="s">
        <v>211</v>
      </c>
      <c r="N113" s="321" t="s">
        <v>211</v>
      </c>
      <c r="O113" s="321" t="s">
        <v>211</v>
      </c>
      <c r="P113" s="321" t="s">
        <v>211</v>
      </c>
      <c r="Q113" s="321" t="s">
        <v>211</v>
      </c>
      <c r="R113" s="321" t="s">
        <v>211</v>
      </c>
      <c r="S113" s="296">
        <v>911</v>
      </c>
      <c r="T113" s="296">
        <v>911</v>
      </c>
      <c r="U113" s="296">
        <v>911</v>
      </c>
      <c r="V113" s="296">
        <v>911</v>
      </c>
      <c r="W113" s="296">
        <v>911</v>
      </c>
      <c r="X113" s="297">
        <f>X114</f>
        <v>0</v>
      </c>
      <c r="Y113" s="297"/>
      <c r="Z113" s="297"/>
      <c r="AA113" s="297"/>
      <c r="AB113" s="297"/>
      <c r="AC113" s="297">
        <f>AC114</f>
        <v>0</v>
      </c>
      <c r="AD113" s="297"/>
      <c r="AE113" s="297"/>
      <c r="AF113" s="297"/>
      <c r="AG113" s="297"/>
      <c r="AH113" s="359"/>
      <c r="AI113" s="360"/>
      <c r="AJ113" s="360"/>
      <c r="AK113" s="360"/>
      <c r="AL113" s="360"/>
    </row>
    <row r="114" spans="2:38" ht="27.75" customHeight="1" x14ac:dyDescent="0.25">
      <c r="B114" s="321" t="s">
        <v>212</v>
      </c>
      <c r="C114" s="321" t="s">
        <v>212</v>
      </c>
      <c r="D114" s="321" t="s">
        <v>212</v>
      </c>
      <c r="E114" s="321" t="s">
        <v>212</v>
      </c>
      <c r="F114" s="321" t="s">
        <v>212</v>
      </c>
      <c r="G114" s="321" t="s">
        <v>212</v>
      </c>
      <c r="H114" s="321" t="s">
        <v>212</v>
      </c>
      <c r="I114" s="321" t="s">
        <v>212</v>
      </c>
      <c r="J114" s="321" t="s">
        <v>212</v>
      </c>
      <c r="K114" s="321" t="s">
        <v>212</v>
      </c>
      <c r="L114" s="321" t="s">
        <v>212</v>
      </c>
      <c r="M114" s="321" t="s">
        <v>212</v>
      </c>
      <c r="N114" s="321" t="s">
        <v>212</v>
      </c>
      <c r="O114" s="321" t="s">
        <v>212</v>
      </c>
      <c r="P114" s="321" t="s">
        <v>212</v>
      </c>
      <c r="Q114" s="321" t="s">
        <v>212</v>
      </c>
      <c r="R114" s="321" t="s">
        <v>212</v>
      </c>
      <c r="S114" s="296" t="s">
        <v>213</v>
      </c>
      <c r="T114" s="296" t="s">
        <v>213</v>
      </c>
      <c r="U114" s="296" t="s">
        <v>213</v>
      </c>
      <c r="V114" s="296" t="s">
        <v>213</v>
      </c>
      <c r="W114" s="296" t="s">
        <v>213</v>
      </c>
      <c r="X114" s="297">
        <v>0</v>
      </c>
      <c r="Y114" s="297"/>
      <c r="Z114" s="297"/>
      <c r="AA114" s="297"/>
      <c r="AB114" s="297"/>
      <c r="AC114" s="297">
        <v>0</v>
      </c>
      <c r="AD114" s="297"/>
      <c r="AE114" s="297"/>
      <c r="AF114" s="297"/>
      <c r="AG114" s="297"/>
      <c r="AH114" s="359"/>
      <c r="AI114" s="360"/>
      <c r="AJ114" s="360"/>
      <c r="AK114" s="360"/>
      <c r="AL114" s="360"/>
    </row>
    <row r="115" spans="2:38" x14ac:dyDescent="0.25">
      <c r="B115" s="321" t="s">
        <v>214</v>
      </c>
      <c r="C115" s="321" t="s">
        <v>214</v>
      </c>
      <c r="D115" s="321" t="s">
        <v>214</v>
      </c>
      <c r="E115" s="321" t="s">
        <v>214</v>
      </c>
      <c r="F115" s="321" t="s">
        <v>214</v>
      </c>
      <c r="G115" s="321" t="s">
        <v>214</v>
      </c>
      <c r="H115" s="321" t="s">
        <v>214</v>
      </c>
      <c r="I115" s="321" t="s">
        <v>214</v>
      </c>
      <c r="J115" s="321" t="s">
        <v>214</v>
      </c>
      <c r="K115" s="321" t="s">
        <v>214</v>
      </c>
      <c r="L115" s="321" t="s">
        <v>214</v>
      </c>
      <c r="M115" s="321" t="s">
        <v>214</v>
      </c>
      <c r="N115" s="321" t="s">
        <v>214</v>
      </c>
      <c r="O115" s="321" t="s">
        <v>214</v>
      </c>
      <c r="P115" s="321" t="s">
        <v>214</v>
      </c>
      <c r="Q115" s="321" t="s">
        <v>214</v>
      </c>
      <c r="R115" s="321" t="s">
        <v>214</v>
      </c>
      <c r="S115" s="296" t="s">
        <v>215</v>
      </c>
      <c r="T115" s="296" t="s">
        <v>215</v>
      </c>
      <c r="U115" s="296" t="s">
        <v>215</v>
      </c>
      <c r="V115" s="296" t="s">
        <v>215</v>
      </c>
      <c r="W115" s="296" t="s">
        <v>215</v>
      </c>
      <c r="X115" s="297">
        <v>0</v>
      </c>
      <c r="Y115" s="297"/>
      <c r="Z115" s="297"/>
      <c r="AA115" s="297"/>
      <c r="AB115" s="297"/>
      <c r="AC115" s="297">
        <v>0</v>
      </c>
      <c r="AD115" s="297"/>
      <c r="AE115" s="297"/>
      <c r="AF115" s="297"/>
      <c r="AG115" s="297"/>
      <c r="AH115" s="359"/>
      <c r="AI115" s="360"/>
      <c r="AJ115" s="360"/>
      <c r="AK115" s="360"/>
      <c r="AL115" s="360"/>
    </row>
    <row r="116" spans="2:38" x14ac:dyDescent="0.25">
      <c r="B116" s="321" t="s">
        <v>216</v>
      </c>
      <c r="C116" s="321" t="s">
        <v>216</v>
      </c>
      <c r="D116" s="321" t="s">
        <v>216</v>
      </c>
      <c r="E116" s="321" t="s">
        <v>216</v>
      </c>
      <c r="F116" s="321" t="s">
        <v>216</v>
      </c>
      <c r="G116" s="321" t="s">
        <v>216</v>
      </c>
      <c r="H116" s="321" t="s">
        <v>216</v>
      </c>
      <c r="I116" s="321" t="s">
        <v>216</v>
      </c>
      <c r="J116" s="321" t="s">
        <v>216</v>
      </c>
      <c r="K116" s="321" t="s">
        <v>216</v>
      </c>
      <c r="L116" s="321" t="s">
        <v>216</v>
      </c>
      <c r="M116" s="321" t="s">
        <v>216</v>
      </c>
      <c r="N116" s="321" t="s">
        <v>216</v>
      </c>
      <c r="O116" s="321" t="s">
        <v>216</v>
      </c>
      <c r="P116" s="321" t="s">
        <v>216</v>
      </c>
      <c r="Q116" s="321" t="s">
        <v>216</v>
      </c>
      <c r="R116" s="321" t="s">
        <v>216</v>
      </c>
      <c r="S116" s="296">
        <v>912</v>
      </c>
      <c r="T116" s="296">
        <v>912</v>
      </c>
      <c r="U116" s="296">
        <v>912</v>
      </c>
      <c r="V116" s="296">
        <v>912</v>
      </c>
      <c r="W116" s="296">
        <v>912</v>
      </c>
      <c r="X116" s="297">
        <v>0</v>
      </c>
      <c r="Y116" s="297"/>
      <c r="Z116" s="297"/>
      <c r="AA116" s="297"/>
      <c r="AB116" s="297"/>
      <c r="AC116" s="297">
        <v>0</v>
      </c>
      <c r="AD116" s="297"/>
      <c r="AE116" s="297"/>
      <c r="AF116" s="297"/>
      <c r="AG116" s="297"/>
      <c r="AH116" s="359" t="str">
        <f>'član 4'!E44</f>
        <v/>
      </c>
      <c r="AI116" s="360"/>
      <c r="AJ116" s="360"/>
      <c r="AK116" s="360"/>
      <c r="AL116" s="360"/>
    </row>
    <row r="117" spans="2:38" x14ac:dyDescent="0.25">
      <c r="B117" s="410" t="s">
        <v>464</v>
      </c>
      <c r="C117" s="411"/>
      <c r="D117" s="411"/>
      <c r="E117" s="411"/>
      <c r="F117" s="411"/>
      <c r="G117" s="411"/>
      <c r="H117" s="411"/>
      <c r="I117" s="411"/>
      <c r="J117" s="411"/>
      <c r="K117" s="411"/>
      <c r="L117" s="411"/>
      <c r="M117" s="411"/>
      <c r="N117" s="411"/>
      <c r="O117" s="411"/>
      <c r="P117" s="411"/>
      <c r="Q117" s="411"/>
      <c r="R117" s="412"/>
      <c r="S117" s="404">
        <v>3</v>
      </c>
      <c r="T117" s="405"/>
      <c r="U117" s="405"/>
      <c r="V117" s="405"/>
      <c r="W117" s="406"/>
      <c r="X117" s="530">
        <v>-75500943</v>
      </c>
      <c r="Y117" s="531"/>
      <c r="Z117" s="531"/>
      <c r="AA117" s="531"/>
      <c r="AB117" s="532"/>
      <c r="AC117" s="530">
        <v>75816012.510000005</v>
      </c>
      <c r="AD117" s="531"/>
      <c r="AE117" s="531"/>
      <c r="AF117" s="531"/>
      <c r="AG117" s="532"/>
      <c r="AH117" s="533">
        <f>AC117/X117</f>
        <v>-1.0041730539709948</v>
      </c>
      <c r="AI117" s="534"/>
      <c r="AJ117" s="534"/>
      <c r="AK117" s="534"/>
      <c r="AL117" s="535"/>
    </row>
    <row r="118" spans="2:38" ht="21" customHeight="1" x14ac:dyDescent="0.25">
      <c r="B118" s="402" t="s">
        <v>426</v>
      </c>
      <c r="C118" s="402" t="s">
        <v>217</v>
      </c>
      <c r="D118" s="402" t="s">
        <v>217</v>
      </c>
      <c r="E118" s="402" t="s">
        <v>217</v>
      </c>
      <c r="F118" s="402" t="s">
        <v>217</v>
      </c>
      <c r="G118" s="402" t="s">
        <v>217</v>
      </c>
      <c r="H118" s="402" t="s">
        <v>217</v>
      </c>
      <c r="I118" s="402" t="s">
        <v>217</v>
      </c>
      <c r="J118" s="402" t="s">
        <v>217</v>
      </c>
      <c r="K118" s="402" t="s">
        <v>217</v>
      </c>
      <c r="L118" s="402" t="s">
        <v>217</v>
      </c>
      <c r="M118" s="402" t="s">
        <v>217</v>
      </c>
      <c r="N118" s="402" t="s">
        <v>217</v>
      </c>
      <c r="O118" s="402" t="s">
        <v>217</v>
      </c>
      <c r="P118" s="402" t="s">
        <v>217</v>
      </c>
      <c r="Q118" s="402" t="s">
        <v>217</v>
      </c>
      <c r="R118" s="402" t="s">
        <v>217</v>
      </c>
      <c r="S118" s="399"/>
      <c r="T118" s="399"/>
      <c r="U118" s="399"/>
      <c r="V118" s="399"/>
      <c r="W118" s="399"/>
      <c r="X118" s="403">
        <f>X112+X117</f>
        <v>-75500943</v>
      </c>
      <c r="Y118" s="403"/>
      <c r="Z118" s="403"/>
      <c r="AA118" s="403"/>
      <c r="AB118" s="403"/>
      <c r="AC118" s="403">
        <f>AC112+AC117</f>
        <v>75816012.510000005</v>
      </c>
      <c r="AD118" s="403"/>
      <c r="AE118" s="403"/>
      <c r="AF118" s="403"/>
      <c r="AG118" s="403"/>
      <c r="AH118" s="400">
        <f>AC118/X118</f>
        <v>-1.0041730539709948</v>
      </c>
      <c r="AI118" s="401"/>
      <c r="AJ118" s="401"/>
      <c r="AK118" s="401"/>
      <c r="AL118" s="401"/>
    </row>
    <row r="121" spans="2:38" ht="15" customHeight="1" x14ac:dyDescent="0.25">
      <c r="B121" s="452" t="s">
        <v>489</v>
      </c>
      <c r="C121" s="452"/>
      <c r="D121" s="452"/>
      <c r="E121" s="452"/>
      <c r="F121" s="452"/>
      <c r="G121" s="452"/>
      <c r="H121" s="452"/>
      <c r="I121" s="452"/>
      <c r="J121" s="452"/>
      <c r="K121" s="452"/>
      <c r="L121" s="452"/>
      <c r="M121" s="452"/>
      <c r="N121" s="452"/>
      <c r="O121" s="452"/>
      <c r="P121" s="452"/>
      <c r="Q121" s="452"/>
      <c r="R121" s="452"/>
      <c r="S121" s="452"/>
      <c r="T121" s="452"/>
      <c r="U121" s="452"/>
      <c r="V121" s="452"/>
      <c r="W121" s="452"/>
      <c r="X121" s="452"/>
      <c r="Y121" s="452"/>
      <c r="Z121" s="452"/>
      <c r="AA121" s="452"/>
      <c r="AB121" s="452"/>
      <c r="AC121" s="452"/>
      <c r="AD121" s="452"/>
      <c r="AE121" s="452"/>
      <c r="AF121" s="452"/>
      <c r="AG121" s="452"/>
      <c r="AH121" s="452"/>
      <c r="AI121" s="452"/>
      <c r="AJ121" s="452"/>
      <c r="AK121" s="452"/>
      <c r="AL121" s="452"/>
    </row>
    <row r="122" spans="2:38" x14ac:dyDescent="0.25">
      <c r="B122" s="452"/>
      <c r="C122" s="452"/>
      <c r="D122" s="452"/>
      <c r="E122" s="452"/>
      <c r="F122" s="452"/>
      <c r="G122" s="452"/>
      <c r="H122" s="452"/>
      <c r="I122" s="452"/>
      <c r="J122" s="452"/>
      <c r="K122" s="452"/>
      <c r="L122" s="452"/>
      <c r="M122" s="452"/>
      <c r="N122" s="452"/>
      <c r="O122" s="452"/>
      <c r="P122" s="452"/>
      <c r="Q122" s="452"/>
      <c r="R122" s="452"/>
      <c r="S122" s="452"/>
      <c r="T122" s="452"/>
      <c r="U122" s="452"/>
      <c r="V122" s="452"/>
      <c r="W122" s="452"/>
      <c r="X122" s="452"/>
      <c r="Y122" s="452"/>
      <c r="Z122" s="452"/>
      <c r="AA122" s="452"/>
      <c r="AB122" s="452"/>
      <c r="AC122" s="452"/>
      <c r="AD122" s="452"/>
      <c r="AE122" s="452"/>
      <c r="AF122" s="452"/>
      <c r="AG122" s="452"/>
      <c r="AH122" s="452"/>
      <c r="AI122" s="452"/>
      <c r="AJ122" s="452"/>
      <c r="AK122" s="452"/>
      <c r="AL122" s="452"/>
    </row>
    <row r="123" spans="2:38" hidden="1" x14ac:dyDescent="0.25">
      <c r="B123" s="452"/>
      <c r="C123" s="452"/>
      <c r="D123" s="452"/>
      <c r="E123" s="452"/>
      <c r="F123" s="452"/>
      <c r="G123" s="452"/>
      <c r="H123" s="452"/>
      <c r="I123" s="452"/>
      <c r="J123" s="452"/>
      <c r="K123" s="452"/>
      <c r="L123" s="452"/>
      <c r="M123" s="452"/>
      <c r="N123" s="452"/>
      <c r="O123" s="452"/>
      <c r="P123" s="452"/>
      <c r="Q123" s="452"/>
      <c r="R123" s="452"/>
      <c r="S123" s="452"/>
      <c r="T123" s="452"/>
      <c r="U123" s="452"/>
      <c r="V123" s="452"/>
      <c r="W123" s="452"/>
      <c r="X123" s="452"/>
      <c r="Y123" s="452"/>
      <c r="Z123" s="452"/>
      <c r="AA123" s="452"/>
      <c r="AB123" s="452"/>
      <c r="AC123" s="452"/>
      <c r="AD123" s="452"/>
      <c r="AE123" s="452"/>
      <c r="AF123" s="452"/>
      <c r="AG123" s="452"/>
      <c r="AH123" s="452"/>
      <c r="AI123" s="452"/>
      <c r="AJ123" s="452"/>
      <c r="AK123" s="452"/>
      <c r="AL123" s="452"/>
    </row>
    <row r="124" spans="2:38" ht="9.75" customHeight="1" x14ac:dyDescent="0.25">
      <c r="B124" s="452"/>
      <c r="C124" s="452"/>
      <c r="D124" s="452"/>
      <c r="E124" s="452"/>
      <c r="F124" s="452"/>
      <c r="G124" s="452"/>
      <c r="H124" s="452"/>
      <c r="I124" s="452"/>
      <c r="J124" s="452"/>
      <c r="K124" s="452"/>
      <c r="L124" s="452"/>
      <c r="M124" s="452"/>
      <c r="N124" s="452"/>
      <c r="O124" s="452"/>
      <c r="P124" s="452"/>
      <c r="Q124" s="452"/>
      <c r="R124" s="452"/>
      <c r="S124" s="452"/>
      <c r="T124" s="452"/>
      <c r="U124" s="452"/>
      <c r="V124" s="452"/>
      <c r="W124" s="452"/>
      <c r="X124" s="452"/>
      <c r="Y124" s="452"/>
      <c r="Z124" s="452"/>
      <c r="AA124" s="452"/>
      <c r="AB124" s="452"/>
      <c r="AC124" s="452"/>
      <c r="AD124" s="452"/>
      <c r="AE124" s="452"/>
      <c r="AF124" s="452"/>
      <c r="AG124" s="452"/>
      <c r="AH124" s="452"/>
      <c r="AI124" s="452"/>
      <c r="AJ124" s="452"/>
      <c r="AK124" s="452"/>
      <c r="AL124" s="452"/>
    </row>
    <row r="125" spans="2:38" x14ac:dyDescent="0.25">
      <c r="B125" s="452"/>
      <c r="C125" s="452"/>
      <c r="D125" s="452"/>
      <c r="E125" s="452"/>
      <c r="F125" s="452"/>
      <c r="G125" s="452"/>
      <c r="H125" s="452"/>
      <c r="I125" s="452"/>
      <c r="J125" s="452"/>
      <c r="K125" s="452"/>
      <c r="L125" s="452"/>
      <c r="M125" s="452"/>
      <c r="N125" s="452"/>
      <c r="O125" s="452"/>
      <c r="P125" s="452"/>
      <c r="Q125" s="452"/>
      <c r="R125" s="452"/>
      <c r="S125" s="452"/>
      <c r="T125" s="452"/>
      <c r="U125" s="452"/>
      <c r="V125" s="452"/>
      <c r="W125" s="452"/>
      <c r="X125" s="452"/>
      <c r="Y125" s="452"/>
      <c r="Z125" s="452"/>
      <c r="AA125" s="452"/>
      <c r="AB125" s="452"/>
      <c r="AC125" s="452"/>
      <c r="AD125" s="452"/>
      <c r="AE125" s="452"/>
      <c r="AF125" s="452"/>
      <c r="AG125" s="452"/>
      <c r="AH125" s="452"/>
      <c r="AI125" s="452"/>
      <c r="AJ125" s="452"/>
      <c r="AK125" s="452"/>
      <c r="AL125" s="452"/>
    </row>
    <row r="126" spans="2:38" x14ac:dyDescent="0.25">
      <c r="B126" s="452"/>
      <c r="C126" s="452"/>
      <c r="D126" s="452"/>
      <c r="E126" s="452"/>
      <c r="F126" s="452"/>
      <c r="G126" s="452"/>
      <c r="H126" s="452"/>
      <c r="I126" s="452"/>
      <c r="J126" s="452"/>
      <c r="K126" s="452"/>
      <c r="L126" s="452"/>
      <c r="M126" s="452"/>
      <c r="N126" s="452"/>
      <c r="O126" s="452"/>
      <c r="P126" s="452"/>
      <c r="Q126" s="452"/>
      <c r="R126" s="452"/>
      <c r="S126" s="452"/>
      <c r="T126" s="452"/>
      <c r="U126" s="452"/>
      <c r="V126" s="452"/>
      <c r="W126" s="452"/>
      <c r="X126" s="452"/>
      <c r="Y126" s="452"/>
      <c r="Z126" s="452"/>
      <c r="AA126" s="452"/>
      <c r="AB126" s="452"/>
      <c r="AC126" s="452"/>
      <c r="AD126" s="452"/>
      <c r="AE126" s="452"/>
      <c r="AF126" s="452"/>
      <c r="AG126" s="452"/>
      <c r="AH126" s="452"/>
      <c r="AI126" s="452"/>
      <c r="AJ126" s="452"/>
      <c r="AK126" s="452"/>
      <c r="AL126" s="452"/>
    </row>
    <row r="127" spans="2:38" ht="5.25" customHeight="1" x14ac:dyDescent="0.25">
      <c r="B127" s="452"/>
      <c r="C127" s="452"/>
      <c r="D127" s="452"/>
      <c r="E127" s="452"/>
      <c r="F127" s="452"/>
      <c r="G127" s="452"/>
      <c r="H127" s="452"/>
      <c r="I127" s="452"/>
      <c r="J127" s="452"/>
      <c r="K127" s="452"/>
      <c r="L127" s="452"/>
      <c r="M127" s="452"/>
      <c r="N127" s="452"/>
      <c r="O127" s="452"/>
      <c r="P127" s="452"/>
      <c r="Q127" s="452"/>
      <c r="R127" s="452"/>
      <c r="S127" s="452"/>
      <c r="T127" s="452"/>
      <c r="U127" s="452"/>
      <c r="V127" s="452"/>
      <c r="W127" s="452"/>
      <c r="X127" s="452"/>
      <c r="Y127" s="452"/>
      <c r="Z127" s="452"/>
      <c r="AA127" s="452"/>
      <c r="AB127" s="452"/>
      <c r="AC127" s="452"/>
      <c r="AD127" s="452"/>
      <c r="AE127" s="452"/>
      <c r="AF127" s="452"/>
      <c r="AG127" s="452"/>
      <c r="AH127" s="452"/>
      <c r="AI127" s="452"/>
      <c r="AJ127" s="452"/>
      <c r="AK127" s="452"/>
      <c r="AL127" s="452"/>
    </row>
    <row r="128" spans="2:38" ht="12.75" customHeight="1" x14ac:dyDescent="0.25">
      <c r="B128" s="452"/>
      <c r="C128" s="452"/>
      <c r="D128" s="452"/>
      <c r="E128" s="452"/>
      <c r="F128" s="452"/>
      <c r="G128" s="452"/>
      <c r="H128" s="452"/>
      <c r="I128" s="452"/>
      <c r="J128" s="452"/>
      <c r="K128" s="452"/>
      <c r="L128" s="452"/>
      <c r="M128" s="452"/>
      <c r="N128" s="452"/>
      <c r="O128" s="452"/>
      <c r="P128" s="452"/>
      <c r="Q128" s="452"/>
      <c r="R128" s="452"/>
      <c r="S128" s="452"/>
      <c r="T128" s="452"/>
      <c r="U128" s="452"/>
      <c r="V128" s="452"/>
      <c r="W128" s="452"/>
      <c r="X128" s="452"/>
      <c r="Y128" s="452"/>
      <c r="Z128" s="452"/>
      <c r="AA128" s="452"/>
      <c r="AB128" s="452"/>
      <c r="AC128" s="452"/>
      <c r="AD128" s="452"/>
      <c r="AE128" s="452"/>
      <c r="AF128" s="452"/>
      <c r="AG128" s="452"/>
      <c r="AH128" s="452"/>
      <c r="AI128" s="452"/>
      <c r="AJ128" s="452"/>
      <c r="AK128" s="452"/>
      <c r="AL128" s="452"/>
    </row>
    <row r="129" spans="2:38" ht="11.25" customHeight="1" x14ac:dyDescent="0.25">
      <c r="B129" s="299" t="s">
        <v>490</v>
      </c>
      <c r="C129" s="398"/>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398"/>
      <c r="Z129" s="398"/>
      <c r="AA129" s="398"/>
      <c r="AB129" s="398"/>
      <c r="AC129" s="398"/>
      <c r="AD129" s="398"/>
      <c r="AE129" s="398"/>
      <c r="AF129" s="398"/>
      <c r="AG129" s="398"/>
      <c r="AH129" s="398"/>
      <c r="AI129" s="398"/>
      <c r="AJ129" s="398"/>
      <c r="AK129" s="398"/>
      <c r="AL129" s="398"/>
    </row>
    <row r="130" spans="2:38" x14ac:dyDescent="0.25">
      <c r="B130" s="398"/>
      <c r="C130" s="398"/>
      <c r="D130" s="398"/>
      <c r="E130" s="398"/>
      <c r="F130" s="398"/>
      <c r="G130" s="398"/>
      <c r="H130" s="398"/>
      <c r="I130" s="398"/>
      <c r="J130" s="398"/>
      <c r="K130" s="398"/>
      <c r="L130" s="398"/>
      <c r="M130" s="398"/>
      <c r="N130" s="398"/>
      <c r="O130" s="398"/>
      <c r="P130" s="398"/>
      <c r="Q130" s="398"/>
      <c r="R130" s="398"/>
      <c r="S130" s="398"/>
      <c r="T130" s="398"/>
      <c r="U130" s="398"/>
      <c r="V130" s="398"/>
      <c r="W130" s="398"/>
      <c r="X130" s="398"/>
      <c r="Y130" s="398"/>
      <c r="Z130" s="398"/>
      <c r="AA130" s="398"/>
      <c r="AB130" s="398"/>
      <c r="AC130" s="398"/>
      <c r="AD130" s="398"/>
      <c r="AE130" s="398"/>
      <c r="AF130" s="398"/>
      <c r="AG130" s="398"/>
      <c r="AH130" s="398"/>
      <c r="AI130" s="398"/>
      <c r="AJ130" s="398"/>
      <c r="AK130" s="398"/>
      <c r="AL130" s="398"/>
    </row>
    <row r="131" spans="2:38" ht="18" customHeight="1" x14ac:dyDescent="0.25">
      <c r="B131" s="398"/>
      <c r="C131" s="398"/>
      <c r="D131" s="398"/>
      <c r="E131" s="398"/>
      <c r="F131" s="398"/>
      <c r="G131" s="398"/>
      <c r="H131" s="398"/>
      <c r="I131" s="398"/>
      <c r="J131" s="398"/>
      <c r="K131" s="398"/>
      <c r="L131" s="398"/>
      <c r="M131" s="398"/>
      <c r="N131" s="398"/>
      <c r="O131" s="398"/>
      <c r="P131" s="398"/>
      <c r="Q131" s="398"/>
      <c r="R131" s="398"/>
      <c r="S131" s="398"/>
      <c r="T131" s="398"/>
      <c r="U131" s="398"/>
      <c r="V131" s="398"/>
      <c r="W131" s="398"/>
      <c r="X131" s="398"/>
      <c r="Y131" s="398"/>
      <c r="Z131" s="398"/>
      <c r="AA131" s="398"/>
      <c r="AB131" s="398"/>
      <c r="AC131" s="398"/>
      <c r="AD131" s="398"/>
      <c r="AE131" s="398"/>
      <c r="AF131" s="398"/>
      <c r="AG131" s="398"/>
      <c r="AH131" s="398"/>
      <c r="AI131" s="398"/>
      <c r="AJ131" s="398"/>
      <c r="AK131" s="398"/>
      <c r="AL131" s="398"/>
    </row>
    <row r="132" spans="2:38" x14ac:dyDescent="0.25">
      <c r="B132" s="179"/>
      <c r="C132" s="179"/>
      <c r="D132" s="179"/>
      <c r="E132" s="179"/>
      <c r="F132" s="179"/>
      <c r="G132" s="179"/>
      <c r="H132" s="268"/>
      <c r="I132" s="268"/>
      <c r="J132" s="268"/>
      <c r="K132" s="268"/>
      <c r="L132" s="268"/>
      <c r="M132" s="268"/>
      <c r="N132" s="268"/>
      <c r="O132" s="268"/>
      <c r="P132" s="268"/>
      <c r="Q132" s="268"/>
      <c r="R132" s="268"/>
      <c r="S132" s="268"/>
      <c r="T132" s="268"/>
      <c r="U132" s="268"/>
      <c r="V132" s="268"/>
      <c r="W132" s="269"/>
      <c r="X132" s="269"/>
      <c r="Y132" s="269"/>
      <c r="Z132" s="269"/>
      <c r="AA132" s="269"/>
      <c r="AB132" s="269"/>
      <c r="AC132" s="269"/>
      <c r="AD132" s="269"/>
      <c r="AE132" s="267"/>
      <c r="AF132" s="267"/>
      <c r="AG132" s="267"/>
      <c r="AH132" s="267"/>
      <c r="AI132" s="269"/>
      <c r="AJ132" s="269"/>
      <c r="AK132" s="269"/>
      <c r="AL132" s="269"/>
    </row>
    <row r="133" spans="2:38" x14ac:dyDescent="0.25">
      <c r="B133" s="303" t="s">
        <v>326</v>
      </c>
      <c r="C133" s="303"/>
      <c r="D133" s="303"/>
      <c r="E133" s="303"/>
      <c r="F133" s="303"/>
      <c r="G133" s="303"/>
      <c r="H133" s="303"/>
      <c r="I133" s="303"/>
      <c r="J133" s="303"/>
      <c r="K133" s="303"/>
      <c r="L133" s="303"/>
      <c r="M133" s="303"/>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303"/>
      <c r="AL133" s="303"/>
    </row>
    <row r="134" spans="2:38" ht="21.75" customHeight="1" x14ac:dyDescent="0.25">
      <c r="B134" s="299" t="s">
        <v>487</v>
      </c>
      <c r="C134" s="299"/>
      <c r="D134" s="299"/>
      <c r="E134" s="299"/>
      <c r="F134" s="299"/>
      <c r="G134" s="299"/>
      <c r="H134" s="299"/>
      <c r="I134" s="299"/>
      <c r="J134" s="299"/>
      <c r="K134" s="299"/>
      <c r="L134" s="299"/>
      <c r="M134" s="299"/>
      <c r="N134" s="299"/>
      <c r="O134" s="299"/>
      <c r="P134" s="299"/>
      <c r="Q134" s="299"/>
      <c r="R134" s="299"/>
      <c r="S134" s="299"/>
      <c r="T134" s="299"/>
      <c r="U134" s="299"/>
      <c r="V134" s="299"/>
      <c r="W134" s="299"/>
      <c r="X134" s="299"/>
      <c r="Y134" s="299"/>
      <c r="Z134" s="299"/>
      <c r="AA134" s="299"/>
      <c r="AB134" s="299"/>
      <c r="AC134" s="299"/>
      <c r="AD134" s="299"/>
      <c r="AE134" s="299"/>
      <c r="AF134" s="299"/>
      <c r="AG134" s="299"/>
      <c r="AH134" s="299"/>
      <c r="AI134" s="299"/>
      <c r="AJ134" s="299"/>
      <c r="AK134" s="299"/>
      <c r="AL134" s="299"/>
    </row>
    <row r="135" spans="2:38" x14ac:dyDescent="0.25">
      <c r="B135" s="299"/>
      <c r="C135" s="299"/>
      <c r="D135" s="299"/>
      <c r="E135" s="299"/>
      <c r="F135" s="299"/>
      <c r="G135" s="299"/>
      <c r="H135" s="299"/>
      <c r="I135" s="299"/>
      <c r="J135" s="299"/>
      <c r="K135" s="299"/>
      <c r="L135" s="299"/>
      <c r="M135" s="299"/>
      <c r="N135" s="299"/>
      <c r="O135" s="299"/>
      <c r="P135" s="299"/>
      <c r="Q135" s="299"/>
      <c r="R135" s="299"/>
      <c r="S135" s="299"/>
      <c r="T135" s="299"/>
      <c r="U135" s="299"/>
      <c r="V135" s="299"/>
      <c r="W135" s="299"/>
      <c r="X135" s="299"/>
      <c r="Y135" s="299"/>
      <c r="Z135" s="299"/>
      <c r="AA135" s="299"/>
      <c r="AB135" s="299"/>
      <c r="AC135" s="299"/>
      <c r="AD135" s="299"/>
      <c r="AE135" s="299"/>
      <c r="AF135" s="299"/>
      <c r="AG135" s="299"/>
      <c r="AH135" s="299"/>
      <c r="AI135" s="299"/>
      <c r="AJ135" s="299"/>
      <c r="AK135" s="299"/>
      <c r="AL135" s="299"/>
    </row>
    <row r="136" spans="2:38" ht="27.75" customHeight="1" x14ac:dyDescent="0.25">
      <c r="B136" s="299"/>
      <c r="C136" s="299"/>
      <c r="D136" s="299"/>
      <c r="E136" s="299"/>
      <c r="F136" s="299"/>
      <c r="G136" s="299"/>
      <c r="H136" s="299"/>
      <c r="I136" s="299"/>
      <c r="J136" s="299"/>
      <c r="K136" s="299"/>
      <c r="L136" s="299"/>
      <c r="M136" s="299"/>
      <c r="N136" s="299"/>
      <c r="O136" s="299"/>
      <c r="P136" s="299"/>
      <c r="Q136" s="299"/>
      <c r="R136" s="299"/>
      <c r="S136" s="299"/>
      <c r="T136" s="299"/>
      <c r="U136" s="299"/>
      <c r="V136" s="299"/>
      <c r="W136" s="299"/>
      <c r="X136" s="299"/>
      <c r="Y136" s="299"/>
      <c r="Z136" s="299"/>
      <c r="AA136" s="299"/>
      <c r="AB136" s="299"/>
      <c r="AC136" s="299"/>
      <c r="AD136" s="299"/>
      <c r="AE136" s="299"/>
      <c r="AF136" s="299"/>
      <c r="AG136" s="299"/>
      <c r="AH136" s="299"/>
      <c r="AI136" s="299"/>
      <c r="AJ136" s="299"/>
      <c r="AK136" s="299"/>
      <c r="AL136" s="299"/>
    </row>
    <row r="137" spans="2:38" x14ac:dyDescent="0.25">
      <c r="B137" s="179"/>
      <c r="C137" s="179"/>
      <c r="D137" s="179"/>
      <c r="E137" s="179"/>
      <c r="F137" s="179"/>
      <c r="G137" s="179"/>
      <c r="H137" s="268"/>
      <c r="I137" s="268"/>
      <c r="J137" s="268"/>
      <c r="K137" s="268"/>
      <c r="L137" s="268"/>
      <c r="M137" s="268"/>
      <c r="N137" s="268"/>
      <c r="O137" s="268"/>
      <c r="P137" s="268"/>
      <c r="Q137" s="268"/>
      <c r="R137" s="268"/>
      <c r="S137" s="268"/>
      <c r="T137" s="268"/>
      <c r="U137" s="268"/>
      <c r="V137" s="268"/>
      <c r="W137" s="269"/>
      <c r="X137" s="269"/>
      <c r="Y137" s="269"/>
      <c r="Z137" s="269"/>
      <c r="AA137" s="269"/>
      <c r="AB137" s="269"/>
      <c r="AC137" s="269"/>
      <c r="AD137" s="269"/>
      <c r="AE137" s="267"/>
      <c r="AF137" s="267"/>
      <c r="AG137" s="267"/>
      <c r="AH137" s="267"/>
      <c r="AI137" s="269"/>
      <c r="AJ137" s="269"/>
      <c r="AK137" s="269"/>
      <c r="AL137" s="269"/>
    </row>
    <row r="138" spans="2:38" x14ac:dyDescent="0.25">
      <c r="B138" s="303" t="s">
        <v>465</v>
      </c>
      <c r="C138" s="303"/>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3"/>
      <c r="AJ138" s="303"/>
      <c r="AK138" s="303"/>
      <c r="AL138" s="269"/>
    </row>
    <row r="139" spans="2:38" ht="19.5" customHeight="1" x14ac:dyDescent="0.25">
      <c r="B139" s="299" t="s">
        <v>491</v>
      </c>
      <c r="C139" s="299"/>
      <c r="D139" s="299"/>
      <c r="E139" s="299"/>
      <c r="F139" s="299"/>
      <c r="G139" s="299"/>
      <c r="H139" s="299"/>
      <c r="I139" s="299"/>
      <c r="J139" s="299"/>
      <c r="K139" s="299"/>
      <c r="L139" s="299"/>
      <c r="M139" s="299"/>
      <c r="N139" s="299"/>
      <c r="O139" s="299"/>
      <c r="P139" s="299"/>
      <c r="Q139" s="299"/>
      <c r="R139" s="299"/>
      <c r="S139" s="299"/>
      <c r="T139" s="299"/>
      <c r="U139" s="299"/>
      <c r="V139" s="299"/>
      <c r="W139" s="299"/>
      <c r="X139" s="299"/>
      <c r="Y139" s="299"/>
      <c r="Z139" s="299"/>
      <c r="AA139" s="299"/>
      <c r="AB139" s="299"/>
      <c r="AC139" s="299"/>
      <c r="AD139" s="299"/>
      <c r="AE139" s="299"/>
      <c r="AF139" s="299"/>
      <c r="AG139" s="299"/>
      <c r="AH139" s="299"/>
      <c r="AI139" s="299"/>
      <c r="AJ139" s="299"/>
      <c r="AK139" s="299"/>
      <c r="AL139" s="299"/>
    </row>
    <row r="140" spans="2:38" ht="19.5" customHeight="1" x14ac:dyDescent="0.25">
      <c r="B140" s="299"/>
      <c r="C140" s="299"/>
      <c r="D140" s="299"/>
      <c r="E140" s="299"/>
      <c r="F140" s="299"/>
      <c r="G140" s="299"/>
      <c r="H140" s="299"/>
      <c r="I140" s="299"/>
      <c r="J140" s="299"/>
      <c r="K140" s="299"/>
      <c r="L140" s="299"/>
      <c r="M140" s="299"/>
      <c r="N140" s="299"/>
      <c r="O140" s="299"/>
      <c r="P140" s="299"/>
      <c r="Q140" s="299"/>
      <c r="R140" s="299"/>
      <c r="S140" s="299"/>
      <c r="T140" s="299"/>
      <c r="U140" s="299"/>
      <c r="V140" s="299"/>
      <c r="W140" s="299"/>
      <c r="X140" s="299"/>
      <c r="Y140" s="299"/>
      <c r="Z140" s="299"/>
      <c r="AA140" s="299"/>
      <c r="AB140" s="299"/>
      <c r="AC140" s="299"/>
      <c r="AD140" s="299"/>
      <c r="AE140" s="299"/>
      <c r="AF140" s="299"/>
      <c r="AG140" s="299"/>
      <c r="AH140" s="299"/>
      <c r="AI140" s="299"/>
      <c r="AJ140" s="299"/>
      <c r="AK140" s="299"/>
      <c r="AL140" s="299"/>
    </row>
    <row r="141" spans="2:38" ht="60.75" customHeight="1" x14ac:dyDescent="0.25">
      <c r="B141" s="299"/>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c r="AK141" s="299"/>
      <c r="AL141" s="299"/>
    </row>
    <row r="142" spans="2:38" ht="28.5" customHeight="1" x14ac:dyDescent="0.25">
      <c r="B142" s="451" t="s">
        <v>488</v>
      </c>
      <c r="C142" s="451"/>
      <c r="D142" s="451"/>
      <c r="E142" s="451"/>
      <c r="F142" s="451"/>
      <c r="G142" s="451"/>
      <c r="H142" s="451"/>
      <c r="I142" s="451"/>
      <c r="J142" s="451"/>
      <c r="K142" s="451"/>
      <c r="L142" s="451"/>
      <c r="M142" s="451"/>
      <c r="N142" s="451"/>
      <c r="O142" s="451"/>
      <c r="P142" s="451"/>
      <c r="Q142" s="451"/>
      <c r="R142" s="451"/>
      <c r="S142" s="451"/>
      <c r="T142" s="451"/>
      <c r="U142" s="451"/>
      <c r="V142" s="451"/>
      <c r="W142" s="451"/>
      <c r="X142" s="451"/>
      <c r="Y142" s="451"/>
      <c r="Z142" s="451"/>
      <c r="AA142" s="451"/>
      <c r="AB142" s="451"/>
      <c r="AC142" s="451"/>
      <c r="AD142" s="451"/>
      <c r="AE142" s="451"/>
      <c r="AF142" s="451"/>
      <c r="AG142" s="451"/>
      <c r="AH142" s="451"/>
      <c r="AI142" s="451"/>
      <c r="AJ142" s="451"/>
      <c r="AK142" s="451"/>
      <c r="AL142" s="451"/>
    </row>
    <row r="143" spans="2:38" x14ac:dyDescent="0.25">
      <c r="B143" s="179"/>
      <c r="C143" s="179"/>
      <c r="D143" s="179"/>
      <c r="E143" s="179"/>
      <c r="F143" s="179"/>
      <c r="G143" s="179"/>
      <c r="H143" s="268"/>
      <c r="I143" s="268"/>
      <c r="J143" s="268"/>
      <c r="K143" s="268"/>
      <c r="L143" s="268"/>
      <c r="M143" s="268"/>
      <c r="N143" s="268"/>
      <c r="O143" s="268"/>
      <c r="P143" s="268"/>
      <c r="Q143" s="268"/>
      <c r="R143" s="268"/>
      <c r="S143" s="268"/>
      <c r="T143" s="268"/>
      <c r="U143" s="268"/>
      <c r="V143" s="268"/>
      <c r="W143" s="269"/>
      <c r="X143" s="269"/>
      <c r="Y143" s="269"/>
      <c r="Z143" s="269"/>
      <c r="AA143" s="269"/>
      <c r="AB143" s="269"/>
      <c r="AC143" s="269"/>
      <c r="AD143" s="269"/>
      <c r="AE143" s="267"/>
      <c r="AF143" s="267"/>
      <c r="AG143" s="267"/>
      <c r="AH143" s="267"/>
      <c r="AI143" s="269"/>
      <c r="AJ143" s="269"/>
      <c r="AK143" s="269"/>
      <c r="AL143" s="269"/>
    </row>
    <row r="144" spans="2:38" x14ac:dyDescent="0.25">
      <c r="B144" s="303" t="s">
        <v>327</v>
      </c>
      <c r="C144" s="303"/>
      <c r="D144" s="303"/>
      <c r="E144" s="303"/>
      <c r="F144" s="303"/>
      <c r="G144" s="303"/>
      <c r="H144" s="303"/>
      <c r="I144" s="303"/>
      <c r="J144" s="303"/>
      <c r="K144" s="303"/>
      <c r="L144" s="303"/>
      <c r="M144" s="303"/>
      <c r="N144" s="303"/>
      <c r="O144" s="303"/>
      <c r="P144" s="303"/>
      <c r="Q144" s="303"/>
      <c r="R144" s="303"/>
      <c r="S144" s="303"/>
      <c r="T144" s="303"/>
      <c r="U144" s="303"/>
      <c r="V144" s="303"/>
      <c r="W144" s="303"/>
      <c r="X144" s="303"/>
      <c r="Y144" s="303"/>
      <c r="Z144" s="303"/>
      <c r="AA144" s="303"/>
      <c r="AB144" s="303"/>
      <c r="AC144" s="303"/>
      <c r="AD144" s="303"/>
      <c r="AE144" s="303"/>
      <c r="AF144" s="303"/>
      <c r="AG144" s="303"/>
      <c r="AH144" s="303"/>
      <c r="AI144" s="303"/>
      <c r="AJ144" s="303"/>
      <c r="AK144" s="303"/>
      <c r="AL144" s="303"/>
    </row>
    <row r="145" spans="2:38" ht="21.75" customHeight="1" x14ac:dyDescent="0.25">
      <c r="B145" s="299" t="s">
        <v>492</v>
      </c>
      <c r="C145" s="299"/>
      <c r="D145" s="299"/>
      <c r="E145" s="299"/>
      <c r="F145" s="299"/>
      <c r="G145" s="299"/>
      <c r="H145" s="299"/>
      <c r="I145" s="299"/>
      <c r="J145" s="299"/>
      <c r="K145" s="299"/>
      <c r="L145" s="299"/>
      <c r="M145" s="299"/>
      <c r="N145" s="299"/>
      <c r="O145" s="299"/>
      <c r="P145" s="299"/>
      <c r="Q145" s="299"/>
      <c r="R145" s="299"/>
      <c r="S145" s="299"/>
      <c r="T145" s="299"/>
      <c r="U145" s="299"/>
      <c r="V145" s="299"/>
      <c r="W145" s="299"/>
      <c r="X145" s="299"/>
      <c r="Y145" s="299"/>
      <c r="Z145" s="299"/>
      <c r="AA145" s="299"/>
      <c r="AB145" s="299"/>
      <c r="AC145" s="299"/>
      <c r="AD145" s="299"/>
      <c r="AE145" s="299"/>
      <c r="AF145" s="299"/>
      <c r="AG145" s="299"/>
      <c r="AH145" s="299"/>
      <c r="AI145" s="299"/>
      <c r="AJ145" s="299"/>
      <c r="AK145" s="299"/>
      <c r="AL145" s="299"/>
    </row>
    <row r="146" spans="2:38" x14ac:dyDescent="0.25">
      <c r="B146" s="299"/>
      <c r="C146" s="299"/>
      <c r="D146" s="299"/>
      <c r="E146" s="299"/>
      <c r="F146" s="299"/>
      <c r="G146" s="299"/>
      <c r="H146" s="299"/>
      <c r="I146" s="299"/>
      <c r="J146" s="299"/>
      <c r="K146" s="299"/>
      <c r="L146" s="299"/>
      <c r="M146" s="299"/>
      <c r="N146" s="299"/>
      <c r="O146" s="299"/>
      <c r="P146" s="299"/>
      <c r="Q146" s="299"/>
      <c r="R146" s="299"/>
      <c r="S146" s="299"/>
      <c r="T146" s="299"/>
      <c r="U146" s="299"/>
      <c r="V146" s="299"/>
      <c r="W146" s="299"/>
      <c r="X146" s="299"/>
      <c r="Y146" s="299"/>
      <c r="Z146" s="299"/>
      <c r="AA146" s="299"/>
      <c r="AB146" s="299"/>
      <c r="AC146" s="299"/>
      <c r="AD146" s="299"/>
      <c r="AE146" s="299"/>
      <c r="AF146" s="299"/>
      <c r="AG146" s="299"/>
      <c r="AH146" s="299"/>
      <c r="AI146" s="299"/>
      <c r="AJ146" s="299"/>
      <c r="AK146" s="299"/>
      <c r="AL146" s="299"/>
    </row>
    <row r="147" spans="2:38" x14ac:dyDescent="0.25">
      <c r="B147" s="299"/>
      <c r="C147" s="299"/>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299"/>
    </row>
    <row r="148" spans="2:38" x14ac:dyDescent="0.25">
      <c r="B148" s="179"/>
      <c r="C148" s="179"/>
      <c r="D148" s="179"/>
      <c r="E148" s="179"/>
      <c r="F148" s="179"/>
      <c r="G148" s="179"/>
      <c r="H148" s="268"/>
      <c r="I148" s="268"/>
      <c r="J148" s="268"/>
      <c r="K148" s="268"/>
      <c r="L148" s="268"/>
      <c r="M148" s="268"/>
      <c r="N148" s="268"/>
      <c r="O148" s="268"/>
      <c r="P148" s="268"/>
      <c r="Q148" s="268"/>
      <c r="R148" s="268"/>
      <c r="S148" s="268"/>
      <c r="T148" s="268"/>
      <c r="U148" s="268"/>
      <c r="V148" s="268"/>
      <c r="W148" s="269"/>
      <c r="X148" s="269"/>
      <c r="Y148" s="269"/>
      <c r="Z148" s="269"/>
      <c r="AA148" s="269"/>
      <c r="AB148" s="269"/>
      <c r="AC148" s="269"/>
      <c r="AD148" s="269"/>
      <c r="AE148" s="267"/>
      <c r="AF148" s="267"/>
      <c r="AG148" s="267"/>
      <c r="AH148" s="267"/>
      <c r="AI148" s="269"/>
      <c r="AJ148" s="269"/>
      <c r="AK148" s="269"/>
      <c r="AL148" s="269"/>
    </row>
    <row r="149" spans="2:38" x14ac:dyDescent="0.25">
      <c r="B149" s="303" t="s">
        <v>328</v>
      </c>
      <c r="C149" s="303"/>
      <c r="D149" s="303"/>
      <c r="E149" s="303"/>
      <c r="F149" s="303"/>
      <c r="G149" s="303"/>
      <c r="H149" s="303"/>
      <c r="I149" s="303"/>
      <c r="J149" s="303"/>
      <c r="K149" s="303"/>
      <c r="L149" s="303"/>
      <c r="M149" s="303"/>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row>
    <row r="150" spans="2:38" ht="20.25" customHeight="1" x14ac:dyDescent="0.25">
      <c r="B150" s="299" t="s">
        <v>472</v>
      </c>
      <c r="C150" s="299"/>
      <c r="D150" s="299"/>
      <c r="E150" s="299"/>
      <c r="F150" s="299"/>
      <c r="G150" s="299"/>
      <c r="H150" s="299"/>
      <c r="I150" s="299"/>
      <c r="J150" s="299"/>
      <c r="K150" s="299"/>
      <c r="L150" s="299"/>
      <c r="M150" s="299"/>
      <c r="N150" s="299"/>
      <c r="O150" s="299"/>
      <c r="P150" s="299"/>
      <c r="Q150" s="299"/>
      <c r="R150" s="299"/>
      <c r="S150" s="299"/>
      <c r="T150" s="299"/>
      <c r="U150" s="299"/>
      <c r="V150" s="299"/>
      <c r="W150" s="299"/>
      <c r="X150" s="299"/>
      <c r="Y150" s="299"/>
      <c r="Z150" s="299"/>
      <c r="AA150" s="299"/>
      <c r="AB150" s="299"/>
      <c r="AC150" s="299"/>
      <c r="AD150" s="299"/>
      <c r="AE150" s="299"/>
      <c r="AF150" s="299"/>
      <c r="AG150" s="299"/>
      <c r="AH150" s="299"/>
      <c r="AI150" s="299"/>
      <c r="AJ150" s="299"/>
      <c r="AK150" s="299"/>
      <c r="AL150" s="299"/>
    </row>
    <row r="151" spans="2:38" x14ac:dyDescent="0.25">
      <c r="B151" s="299"/>
      <c r="C151" s="299"/>
      <c r="D151" s="299"/>
      <c r="E151" s="299"/>
      <c r="F151" s="299"/>
      <c r="G151" s="299"/>
      <c r="H151" s="299"/>
      <c r="I151" s="299"/>
      <c r="J151" s="299"/>
      <c r="K151" s="299"/>
      <c r="L151" s="299"/>
      <c r="M151" s="299"/>
      <c r="N151" s="299"/>
      <c r="O151" s="299"/>
      <c r="P151" s="299"/>
      <c r="Q151" s="299"/>
      <c r="R151" s="299"/>
      <c r="S151" s="299"/>
      <c r="T151" s="299"/>
      <c r="U151" s="299"/>
      <c r="V151" s="299"/>
      <c r="W151" s="299"/>
      <c r="X151" s="299"/>
      <c r="Y151" s="299"/>
      <c r="Z151" s="299"/>
      <c r="AA151" s="299"/>
      <c r="AB151" s="299"/>
      <c r="AC151" s="299"/>
      <c r="AD151" s="299"/>
      <c r="AE151" s="299"/>
      <c r="AF151" s="299"/>
      <c r="AG151" s="299"/>
      <c r="AH151" s="299"/>
      <c r="AI151" s="299"/>
      <c r="AJ151" s="299"/>
      <c r="AK151" s="299"/>
      <c r="AL151" s="299"/>
    </row>
    <row r="152" spans="2:38" x14ac:dyDescent="0.25">
      <c r="AF152" s="471" t="s">
        <v>424</v>
      </c>
      <c r="AG152" s="471"/>
      <c r="AH152" s="471"/>
      <c r="AI152" s="471"/>
      <c r="AJ152" s="471"/>
      <c r="AK152" s="471"/>
      <c r="AL152" s="471"/>
    </row>
    <row r="153" spans="2:38" ht="44.25" customHeight="1" x14ac:dyDescent="0.25">
      <c r="B153" s="478" t="s">
        <v>329</v>
      </c>
      <c r="C153" s="479"/>
      <c r="D153" s="479"/>
      <c r="E153" s="479"/>
      <c r="F153" s="479"/>
      <c r="G153" s="480"/>
      <c r="H153" s="456" t="s">
        <v>258</v>
      </c>
      <c r="I153" s="457"/>
      <c r="J153" s="457"/>
      <c r="K153" s="457"/>
      <c r="L153" s="457"/>
      <c r="M153" s="457"/>
      <c r="N153" s="457"/>
      <c r="O153" s="457"/>
      <c r="P153" s="457"/>
      <c r="Q153" s="457"/>
      <c r="R153" s="457"/>
      <c r="S153" s="457"/>
      <c r="T153" s="457"/>
      <c r="U153" s="457"/>
      <c r="V153" s="458"/>
      <c r="W153" s="481" t="s">
        <v>411</v>
      </c>
      <c r="X153" s="482"/>
      <c r="Y153" s="482"/>
      <c r="Z153" s="483"/>
      <c r="AA153" s="481" t="s">
        <v>370</v>
      </c>
      <c r="AB153" s="482"/>
      <c r="AC153" s="482"/>
      <c r="AD153" s="483"/>
      <c r="AE153" s="481" t="s">
        <v>330</v>
      </c>
      <c r="AF153" s="482"/>
      <c r="AG153" s="482"/>
      <c r="AH153" s="483"/>
      <c r="AI153" s="456" t="s">
        <v>7</v>
      </c>
      <c r="AJ153" s="457"/>
      <c r="AK153" s="457"/>
      <c r="AL153" s="458"/>
    </row>
    <row r="154" spans="2:38" ht="15.75" customHeight="1" x14ac:dyDescent="0.25">
      <c r="B154" s="453">
        <v>1</v>
      </c>
      <c r="C154" s="454"/>
      <c r="D154" s="454"/>
      <c r="E154" s="454"/>
      <c r="F154" s="454"/>
      <c r="G154" s="455"/>
      <c r="H154" s="453">
        <v>2</v>
      </c>
      <c r="I154" s="454"/>
      <c r="J154" s="454"/>
      <c r="K154" s="454"/>
      <c r="L154" s="454"/>
      <c r="M154" s="454"/>
      <c r="N154" s="454"/>
      <c r="O154" s="454"/>
      <c r="P154" s="454"/>
      <c r="Q154" s="454"/>
      <c r="R154" s="454"/>
      <c r="S154" s="454"/>
      <c r="T154" s="454"/>
      <c r="U154" s="454"/>
      <c r="V154" s="455"/>
      <c r="W154" s="453">
        <v>3</v>
      </c>
      <c r="X154" s="454"/>
      <c r="Y154" s="454"/>
      <c r="Z154" s="455"/>
      <c r="AA154" s="453">
        <v>4</v>
      </c>
      <c r="AB154" s="454"/>
      <c r="AC154" s="454"/>
      <c r="AD154" s="455"/>
      <c r="AE154" s="453">
        <v>5</v>
      </c>
      <c r="AF154" s="454"/>
      <c r="AG154" s="454"/>
      <c r="AH154" s="455"/>
      <c r="AI154" s="453">
        <v>6</v>
      </c>
      <c r="AJ154" s="454"/>
      <c r="AK154" s="454"/>
      <c r="AL154" s="455"/>
    </row>
    <row r="155" spans="2:38" ht="15.75" customHeight="1" x14ac:dyDescent="0.25">
      <c r="B155" s="472">
        <v>7</v>
      </c>
      <c r="C155" s="473"/>
      <c r="D155" s="473"/>
      <c r="E155" s="473"/>
      <c r="F155" s="473"/>
      <c r="G155" s="474"/>
      <c r="H155" s="475" t="s">
        <v>409</v>
      </c>
      <c r="I155" s="476"/>
      <c r="J155" s="476"/>
      <c r="K155" s="476"/>
      <c r="L155" s="476"/>
      <c r="M155" s="476"/>
      <c r="N155" s="476"/>
      <c r="O155" s="476"/>
      <c r="P155" s="476"/>
      <c r="Q155" s="476"/>
      <c r="R155" s="476"/>
      <c r="S155" s="476"/>
      <c r="T155" s="476"/>
      <c r="U155" s="476"/>
      <c r="V155" s="477"/>
      <c r="W155" s="392">
        <f>W156+W186+W194+W220</f>
        <v>778728295</v>
      </c>
      <c r="X155" s="393"/>
      <c r="Y155" s="393"/>
      <c r="Z155" s="394"/>
      <c r="AA155" s="392">
        <f>AA156+AA186+AA194+AA220</f>
        <v>728682456.27999997</v>
      </c>
      <c r="AB155" s="393"/>
      <c r="AC155" s="393"/>
      <c r="AD155" s="394"/>
      <c r="AE155" s="395">
        <f>AA155/W155</f>
        <v>0.93573388941774616</v>
      </c>
      <c r="AF155" s="396"/>
      <c r="AG155" s="396"/>
      <c r="AH155" s="397"/>
      <c r="AI155" s="392">
        <f>AA155-W155</f>
        <v>-50045838.720000029</v>
      </c>
      <c r="AJ155" s="393"/>
      <c r="AK155" s="393"/>
      <c r="AL155" s="394"/>
    </row>
    <row r="156" spans="2:38" ht="15.75" customHeight="1" x14ac:dyDescent="0.25">
      <c r="B156" s="459">
        <v>71</v>
      </c>
      <c r="C156" s="460"/>
      <c r="D156" s="460"/>
      <c r="E156" s="460"/>
      <c r="F156" s="460"/>
      <c r="G156" s="461"/>
      <c r="H156" s="462" t="s">
        <v>384</v>
      </c>
      <c r="I156" s="463"/>
      <c r="J156" s="463"/>
      <c r="K156" s="463"/>
      <c r="L156" s="463"/>
      <c r="M156" s="463"/>
      <c r="N156" s="463"/>
      <c r="O156" s="463"/>
      <c r="P156" s="463"/>
      <c r="Q156" s="463"/>
      <c r="R156" s="463"/>
      <c r="S156" s="463"/>
      <c r="T156" s="463"/>
      <c r="U156" s="463"/>
      <c r="V156" s="464"/>
      <c r="W156" s="465">
        <f>W157+W169+W171+W176+W184</f>
        <v>403086712</v>
      </c>
      <c r="X156" s="466"/>
      <c r="Y156" s="466"/>
      <c r="Z156" s="467"/>
      <c r="AA156" s="465">
        <f>AA157+AA169+AA171+AA176+AA184</f>
        <v>363156212.00999999</v>
      </c>
      <c r="AB156" s="466"/>
      <c r="AC156" s="466"/>
      <c r="AD156" s="467"/>
      <c r="AE156" s="468">
        <f>AA156/W156</f>
        <v>0.9009381882328088</v>
      </c>
      <c r="AF156" s="469"/>
      <c r="AG156" s="469"/>
      <c r="AH156" s="470"/>
      <c r="AI156" s="465">
        <f>AA156-W156</f>
        <v>-39930499.99000001</v>
      </c>
      <c r="AJ156" s="466"/>
      <c r="AK156" s="466"/>
      <c r="AL156" s="467"/>
    </row>
    <row r="157" spans="2:38" ht="29.25" customHeight="1" x14ac:dyDescent="0.25">
      <c r="B157" s="334">
        <v>711</v>
      </c>
      <c r="C157" s="335"/>
      <c r="D157" s="335"/>
      <c r="E157" s="335"/>
      <c r="F157" s="335"/>
      <c r="G157" s="336"/>
      <c r="H157" s="325" t="s">
        <v>218</v>
      </c>
      <c r="I157" s="326"/>
      <c r="J157" s="326"/>
      <c r="K157" s="326"/>
      <c r="L157" s="326"/>
      <c r="M157" s="326"/>
      <c r="N157" s="326"/>
      <c r="O157" s="326"/>
      <c r="P157" s="326"/>
      <c r="Q157" s="326"/>
      <c r="R157" s="326"/>
      <c r="S157" s="326"/>
      <c r="T157" s="326"/>
      <c r="U157" s="326"/>
      <c r="V157" s="327"/>
      <c r="W157" s="322">
        <f>SUM(W158:Z168)</f>
        <v>323670912</v>
      </c>
      <c r="X157" s="323"/>
      <c r="Y157" s="323"/>
      <c r="Z157" s="324"/>
      <c r="AA157" s="322">
        <f>SUM(AA158:AD168)</f>
        <v>288892303.48000002</v>
      </c>
      <c r="AB157" s="323"/>
      <c r="AC157" s="323"/>
      <c r="AD157" s="324"/>
      <c r="AE157" s="328">
        <f>AA157/W157</f>
        <v>0.89254947778563443</v>
      </c>
      <c r="AF157" s="329"/>
      <c r="AG157" s="329"/>
      <c r="AH157" s="330"/>
      <c r="AI157" s="322">
        <f>AA157-W157</f>
        <v>-34778608.519999981</v>
      </c>
      <c r="AJ157" s="323"/>
      <c r="AK157" s="323"/>
      <c r="AL157" s="324"/>
    </row>
    <row r="158" spans="2:38" ht="15" customHeight="1" x14ac:dyDescent="0.25">
      <c r="B158" s="307">
        <v>711111</v>
      </c>
      <c r="C158" s="308"/>
      <c r="D158" s="308"/>
      <c r="E158" s="308"/>
      <c r="F158" s="308"/>
      <c r="G158" s="309"/>
      <c r="H158" s="310" t="s">
        <v>385</v>
      </c>
      <c r="I158" s="311"/>
      <c r="J158" s="311"/>
      <c r="K158" s="311"/>
      <c r="L158" s="311"/>
      <c r="M158" s="311"/>
      <c r="N158" s="311"/>
      <c r="O158" s="311"/>
      <c r="P158" s="311"/>
      <c r="Q158" s="311"/>
      <c r="R158" s="311"/>
      <c r="S158" s="311"/>
      <c r="T158" s="311"/>
      <c r="U158" s="311"/>
      <c r="V158" s="312"/>
      <c r="W158" s="313">
        <v>267508235</v>
      </c>
      <c r="X158" s="314"/>
      <c r="Y158" s="314"/>
      <c r="Z158" s="315"/>
      <c r="AA158" s="313">
        <v>237060645.87</v>
      </c>
      <c r="AB158" s="314"/>
      <c r="AC158" s="314"/>
      <c r="AD158" s="315"/>
      <c r="AE158" s="318">
        <f>AA158/W158</f>
        <v>0.88618074082840859</v>
      </c>
      <c r="AF158" s="319"/>
      <c r="AG158" s="319"/>
      <c r="AH158" s="320"/>
      <c r="AI158" s="313">
        <f>AA158-W158</f>
        <v>-30447589.129999995</v>
      </c>
      <c r="AJ158" s="314"/>
      <c r="AK158" s="314"/>
      <c r="AL158" s="315"/>
    </row>
    <row r="159" spans="2:38" ht="27" customHeight="1" x14ac:dyDescent="0.25">
      <c r="B159" s="307">
        <v>711120</v>
      </c>
      <c r="C159" s="308"/>
      <c r="D159" s="308"/>
      <c r="E159" s="308"/>
      <c r="F159" s="308"/>
      <c r="G159" s="309"/>
      <c r="H159" s="310" t="s">
        <v>386</v>
      </c>
      <c r="I159" s="311"/>
      <c r="J159" s="311"/>
      <c r="K159" s="311"/>
      <c r="L159" s="311"/>
      <c r="M159" s="311"/>
      <c r="N159" s="311"/>
      <c r="O159" s="311"/>
      <c r="P159" s="311"/>
      <c r="Q159" s="311"/>
      <c r="R159" s="311"/>
      <c r="S159" s="311"/>
      <c r="T159" s="311"/>
      <c r="U159" s="311"/>
      <c r="V159" s="312"/>
      <c r="W159" s="313">
        <v>26575000</v>
      </c>
      <c r="X159" s="314"/>
      <c r="Y159" s="314"/>
      <c r="Z159" s="315"/>
      <c r="AA159" s="313">
        <v>38254859.289999999</v>
      </c>
      <c r="AB159" s="314"/>
      <c r="AC159" s="314"/>
      <c r="AD159" s="315"/>
      <c r="AE159" s="318">
        <f t="shared" ref="AE159:AE168" si="3">AA159/W159</f>
        <v>1.4395055236124177</v>
      </c>
      <c r="AF159" s="319"/>
      <c r="AG159" s="319"/>
      <c r="AH159" s="320"/>
      <c r="AI159" s="313">
        <f t="shared" ref="AI159:AI168" si="4">AA159-W159</f>
        <v>11679859.289999999</v>
      </c>
      <c r="AJ159" s="314"/>
      <c r="AK159" s="314"/>
      <c r="AL159" s="315"/>
    </row>
    <row r="160" spans="2:38" ht="15" customHeight="1" x14ac:dyDescent="0.25">
      <c r="B160" s="307">
        <v>711143</v>
      </c>
      <c r="C160" s="308"/>
      <c r="D160" s="308"/>
      <c r="E160" s="308"/>
      <c r="F160" s="308"/>
      <c r="G160" s="309"/>
      <c r="H160" s="310" t="s">
        <v>387</v>
      </c>
      <c r="I160" s="311"/>
      <c r="J160" s="311"/>
      <c r="K160" s="311"/>
      <c r="L160" s="311"/>
      <c r="M160" s="311"/>
      <c r="N160" s="311"/>
      <c r="O160" s="311"/>
      <c r="P160" s="311"/>
      <c r="Q160" s="311"/>
      <c r="R160" s="311"/>
      <c r="S160" s="311"/>
      <c r="T160" s="311"/>
      <c r="U160" s="311"/>
      <c r="V160" s="312"/>
      <c r="W160" s="313">
        <v>0</v>
      </c>
      <c r="X160" s="314"/>
      <c r="Y160" s="314"/>
      <c r="Z160" s="315"/>
      <c r="AA160" s="313">
        <v>0</v>
      </c>
      <c r="AB160" s="314"/>
      <c r="AC160" s="314"/>
      <c r="AD160" s="315"/>
      <c r="AE160" s="318"/>
      <c r="AF160" s="319"/>
      <c r="AG160" s="319"/>
      <c r="AH160" s="320"/>
      <c r="AI160" s="313">
        <f t="shared" si="4"/>
        <v>0</v>
      </c>
      <c r="AJ160" s="314"/>
      <c r="AK160" s="314"/>
      <c r="AL160" s="315"/>
    </row>
    <row r="161" spans="2:38" ht="42.75" customHeight="1" x14ac:dyDescent="0.25">
      <c r="B161" s="307">
        <v>711145</v>
      </c>
      <c r="C161" s="308"/>
      <c r="D161" s="308"/>
      <c r="E161" s="308"/>
      <c r="F161" s="308"/>
      <c r="G161" s="309"/>
      <c r="H161" s="484" t="s">
        <v>388</v>
      </c>
      <c r="I161" s="485"/>
      <c r="J161" s="485"/>
      <c r="K161" s="485"/>
      <c r="L161" s="485"/>
      <c r="M161" s="485"/>
      <c r="N161" s="485"/>
      <c r="O161" s="485"/>
      <c r="P161" s="485"/>
      <c r="Q161" s="485"/>
      <c r="R161" s="485"/>
      <c r="S161" s="485"/>
      <c r="T161" s="485"/>
      <c r="U161" s="485"/>
      <c r="V161" s="486"/>
      <c r="W161" s="313">
        <v>400000</v>
      </c>
      <c r="X161" s="314"/>
      <c r="Y161" s="314"/>
      <c r="Z161" s="315"/>
      <c r="AA161" s="313">
        <v>406815</v>
      </c>
      <c r="AB161" s="314"/>
      <c r="AC161" s="314"/>
      <c r="AD161" s="315"/>
      <c r="AE161" s="318">
        <f t="shared" si="3"/>
        <v>1.0170375</v>
      </c>
      <c r="AF161" s="319"/>
      <c r="AG161" s="319"/>
      <c r="AH161" s="320"/>
      <c r="AI161" s="313">
        <f t="shared" si="4"/>
        <v>6815</v>
      </c>
      <c r="AJ161" s="314"/>
      <c r="AK161" s="314"/>
      <c r="AL161" s="315"/>
    </row>
    <row r="162" spans="2:38" ht="29.25" customHeight="1" x14ac:dyDescent="0.25">
      <c r="B162" s="307">
        <v>711146</v>
      </c>
      <c r="C162" s="308"/>
      <c r="D162" s="308"/>
      <c r="E162" s="308"/>
      <c r="F162" s="308"/>
      <c r="G162" s="309"/>
      <c r="H162" s="310" t="s">
        <v>389</v>
      </c>
      <c r="I162" s="311"/>
      <c r="J162" s="311"/>
      <c r="K162" s="311"/>
      <c r="L162" s="311"/>
      <c r="M162" s="311"/>
      <c r="N162" s="311"/>
      <c r="O162" s="311"/>
      <c r="P162" s="311"/>
      <c r="Q162" s="311"/>
      <c r="R162" s="311"/>
      <c r="S162" s="311"/>
      <c r="T162" s="311"/>
      <c r="U162" s="311"/>
      <c r="V162" s="312"/>
      <c r="W162" s="313">
        <v>500</v>
      </c>
      <c r="X162" s="314"/>
      <c r="Y162" s="314"/>
      <c r="Z162" s="315"/>
      <c r="AA162" s="313">
        <v>170</v>
      </c>
      <c r="AB162" s="314"/>
      <c r="AC162" s="314"/>
      <c r="AD162" s="315"/>
      <c r="AE162" s="318">
        <f t="shared" si="3"/>
        <v>0.34</v>
      </c>
      <c r="AF162" s="319"/>
      <c r="AG162" s="319"/>
      <c r="AH162" s="320"/>
      <c r="AI162" s="313">
        <f t="shared" si="4"/>
        <v>-330</v>
      </c>
      <c r="AJ162" s="314"/>
      <c r="AK162" s="314"/>
      <c r="AL162" s="315"/>
    </row>
    <row r="163" spans="2:38" ht="15" customHeight="1" x14ac:dyDescent="0.25">
      <c r="B163" s="307">
        <v>711147</v>
      </c>
      <c r="C163" s="308"/>
      <c r="D163" s="308"/>
      <c r="E163" s="308"/>
      <c r="F163" s="308"/>
      <c r="G163" s="309"/>
      <c r="H163" s="310" t="s">
        <v>390</v>
      </c>
      <c r="I163" s="311"/>
      <c r="J163" s="311"/>
      <c r="K163" s="311"/>
      <c r="L163" s="311"/>
      <c r="M163" s="311"/>
      <c r="N163" s="311"/>
      <c r="O163" s="311"/>
      <c r="P163" s="311"/>
      <c r="Q163" s="311"/>
      <c r="R163" s="311"/>
      <c r="S163" s="311"/>
      <c r="T163" s="311"/>
      <c r="U163" s="311"/>
      <c r="V163" s="312"/>
      <c r="W163" s="313">
        <v>15000</v>
      </c>
      <c r="X163" s="314"/>
      <c r="Y163" s="314"/>
      <c r="Z163" s="315"/>
      <c r="AA163" s="313">
        <v>0</v>
      </c>
      <c r="AB163" s="314"/>
      <c r="AC163" s="314"/>
      <c r="AD163" s="315"/>
      <c r="AE163" s="318">
        <f t="shared" si="3"/>
        <v>0</v>
      </c>
      <c r="AF163" s="319"/>
      <c r="AG163" s="319"/>
      <c r="AH163" s="320"/>
      <c r="AI163" s="313">
        <f t="shared" si="4"/>
        <v>-15000</v>
      </c>
      <c r="AJ163" s="314"/>
      <c r="AK163" s="314"/>
      <c r="AL163" s="315"/>
    </row>
    <row r="164" spans="2:38" ht="27" customHeight="1" x14ac:dyDescent="0.25">
      <c r="B164" s="307">
        <v>711148</v>
      </c>
      <c r="C164" s="308"/>
      <c r="D164" s="308"/>
      <c r="E164" s="308"/>
      <c r="F164" s="308"/>
      <c r="G164" s="309"/>
      <c r="H164" s="310" t="s">
        <v>391</v>
      </c>
      <c r="I164" s="311"/>
      <c r="J164" s="311"/>
      <c r="K164" s="311"/>
      <c r="L164" s="311"/>
      <c r="M164" s="311"/>
      <c r="N164" s="311"/>
      <c r="O164" s="311"/>
      <c r="P164" s="311"/>
      <c r="Q164" s="311"/>
      <c r="R164" s="311"/>
      <c r="S164" s="311"/>
      <c r="T164" s="311"/>
      <c r="U164" s="311"/>
      <c r="V164" s="312"/>
      <c r="W164" s="313">
        <v>0</v>
      </c>
      <c r="X164" s="314"/>
      <c r="Y164" s="314"/>
      <c r="Z164" s="315"/>
      <c r="AA164" s="313">
        <v>0</v>
      </c>
      <c r="AB164" s="314"/>
      <c r="AC164" s="314"/>
      <c r="AD164" s="315"/>
      <c r="AE164" s="318"/>
      <c r="AF164" s="319"/>
      <c r="AG164" s="319"/>
      <c r="AH164" s="320"/>
      <c r="AI164" s="313">
        <f t="shared" si="4"/>
        <v>0</v>
      </c>
      <c r="AJ164" s="314"/>
      <c r="AK164" s="314"/>
      <c r="AL164" s="315"/>
    </row>
    <row r="165" spans="2:38" ht="27" customHeight="1" x14ac:dyDescent="0.25">
      <c r="B165" s="307">
        <v>711181</v>
      </c>
      <c r="C165" s="308"/>
      <c r="D165" s="308"/>
      <c r="E165" s="308"/>
      <c r="F165" s="308"/>
      <c r="G165" s="309"/>
      <c r="H165" s="310" t="s">
        <v>392</v>
      </c>
      <c r="I165" s="311"/>
      <c r="J165" s="311"/>
      <c r="K165" s="311"/>
      <c r="L165" s="311"/>
      <c r="M165" s="311"/>
      <c r="N165" s="311"/>
      <c r="O165" s="311"/>
      <c r="P165" s="311"/>
      <c r="Q165" s="311"/>
      <c r="R165" s="311"/>
      <c r="S165" s="311"/>
      <c r="T165" s="311"/>
      <c r="U165" s="311"/>
      <c r="V165" s="312"/>
      <c r="W165" s="313">
        <v>25000</v>
      </c>
      <c r="X165" s="314"/>
      <c r="Y165" s="314"/>
      <c r="Z165" s="315"/>
      <c r="AA165" s="313">
        <v>97080.62</v>
      </c>
      <c r="AB165" s="314"/>
      <c r="AC165" s="314"/>
      <c r="AD165" s="315"/>
      <c r="AE165" s="318">
        <f t="shared" ref="AE165" si="5">AA165/W165</f>
        <v>3.8832247999999998</v>
      </c>
      <c r="AF165" s="319"/>
      <c r="AG165" s="319"/>
      <c r="AH165" s="320"/>
      <c r="AI165" s="313">
        <f t="shared" si="4"/>
        <v>72080.62</v>
      </c>
      <c r="AJ165" s="314"/>
      <c r="AK165" s="314"/>
      <c r="AL165" s="315"/>
    </row>
    <row r="166" spans="2:38" ht="27" customHeight="1" x14ac:dyDescent="0.25">
      <c r="B166" s="307">
        <v>711183</v>
      </c>
      <c r="C166" s="308"/>
      <c r="D166" s="308"/>
      <c r="E166" s="308"/>
      <c r="F166" s="308"/>
      <c r="G166" s="309"/>
      <c r="H166" s="310" t="s">
        <v>393</v>
      </c>
      <c r="I166" s="311"/>
      <c r="J166" s="311"/>
      <c r="K166" s="311"/>
      <c r="L166" s="311"/>
      <c r="M166" s="311"/>
      <c r="N166" s="311"/>
      <c r="O166" s="311"/>
      <c r="P166" s="311"/>
      <c r="Q166" s="311"/>
      <c r="R166" s="311"/>
      <c r="S166" s="311"/>
      <c r="T166" s="311"/>
      <c r="U166" s="311"/>
      <c r="V166" s="312"/>
      <c r="W166" s="313">
        <v>100000</v>
      </c>
      <c r="X166" s="314"/>
      <c r="Y166" s="314"/>
      <c r="Z166" s="315"/>
      <c r="AA166" s="313">
        <v>51854.45</v>
      </c>
      <c r="AB166" s="314"/>
      <c r="AC166" s="314"/>
      <c r="AD166" s="315"/>
      <c r="AE166" s="318">
        <f>AA166/W166</f>
        <v>0.51854449999999996</v>
      </c>
      <c r="AF166" s="319"/>
      <c r="AG166" s="319"/>
      <c r="AH166" s="320"/>
      <c r="AI166" s="313">
        <f t="shared" si="4"/>
        <v>-48145.55</v>
      </c>
      <c r="AJ166" s="314"/>
      <c r="AK166" s="314"/>
      <c r="AL166" s="315"/>
    </row>
    <row r="167" spans="2:38" ht="27" customHeight="1" x14ac:dyDescent="0.25">
      <c r="B167" s="307">
        <v>711184</v>
      </c>
      <c r="C167" s="308"/>
      <c r="D167" s="308"/>
      <c r="E167" s="308"/>
      <c r="F167" s="308"/>
      <c r="G167" s="309"/>
      <c r="H167" s="310" t="s">
        <v>394</v>
      </c>
      <c r="I167" s="311"/>
      <c r="J167" s="311"/>
      <c r="K167" s="311"/>
      <c r="L167" s="311"/>
      <c r="M167" s="311"/>
      <c r="N167" s="311"/>
      <c r="O167" s="311"/>
      <c r="P167" s="311"/>
      <c r="Q167" s="311"/>
      <c r="R167" s="311"/>
      <c r="S167" s="311"/>
      <c r="T167" s="311"/>
      <c r="U167" s="311"/>
      <c r="V167" s="312"/>
      <c r="W167" s="313">
        <v>25000</v>
      </c>
      <c r="X167" s="314"/>
      <c r="Y167" s="314"/>
      <c r="Z167" s="315"/>
      <c r="AA167" s="313">
        <v>28168.240000000002</v>
      </c>
      <c r="AB167" s="314"/>
      <c r="AC167" s="314"/>
      <c r="AD167" s="315"/>
      <c r="AE167" s="318">
        <f t="shared" si="3"/>
        <v>1.1267296</v>
      </c>
      <c r="AF167" s="319"/>
      <c r="AG167" s="319"/>
      <c r="AH167" s="320"/>
      <c r="AI167" s="313">
        <f t="shared" si="4"/>
        <v>3168.2400000000016</v>
      </c>
      <c r="AJ167" s="314"/>
      <c r="AK167" s="314"/>
      <c r="AL167" s="315"/>
    </row>
    <row r="168" spans="2:38" ht="15" customHeight="1" x14ac:dyDescent="0.25">
      <c r="B168" s="307">
        <v>711190</v>
      </c>
      <c r="C168" s="308"/>
      <c r="D168" s="308"/>
      <c r="E168" s="308"/>
      <c r="F168" s="308"/>
      <c r="G168" s="309"/>
      <c r="H168" s="310" t="s">
        <v>395</v>
      </c>
      <c r="I168" s="311"/>
      <c r="J168" s="311"/>
      <c r="K168" s="311"/>
      <c r="L168" s="311"/>
      <c r="M168" s="311"/>
      <c r="N168" s="311"/>
      <c r="O168" s="311"/>
      <c r="P168" s="311"/>
      <c r="Q168" s="311"/>
      <c r="R168" s="311"/>
      <c r="S168" s="311"/>
      <c r="T168" s="311"/>
      <c r="U168" s="311"/>
      <c r="V168" s="312"/>
      <c r="W168" s="313">
        <v>29022177</v>
      </c>
      <c r="X168" s="314"/>
      <c r="Y168" s="314"/>
      <c r="Z168" s="315"/>
      <c r="AA168" s="313">
        <v>12992710.01</v>
      </c>
      <c r="AB168" s="314"/>
      <c r="AC168" s="314"/>
      <c r="AD168" s="315"/>
      <c r="AE168" s="318">
        <f t="shared" si="3"/>
        <v>0.44768212977269073</v>
      </c>
      <c r="AF168" s="319"/>
      <c r="AG168" s="319"/>
      <c r="AH168" s="320"/>
      <c r="AI168" s="313">
        <f t="shared" si="4"/>
        <v>-16029466.99</v>
      </c>
      <c r="AJ168" s="314"/>
      <c r="AK168" s="314"/>
      <c r="AL168" s="315"/>
    </row>
    <row r="169" spans="2:38" ht="15" customHeight="1" x14ac:dyDescent="0.25">
      <c r="B169" s="334">
        <v>712</v>
      </c>
      <c r="C169" s="335"/>
      <c r="D169" s="335"/>
      <c r="E169" s="335"/>
      <c r="F169" s="335"/>
      <c r="G169" s="336"/>
      <c r="H169" s="325" t="s">
        <v>371</v>
      </c>
      <c r="I169" s="326"/>
      <c r="J169" s="326"/>
      <c r="K169" s="326"/>
      <c r="L169" s="326"/>
      <c r="M169" s="326"/>
      <c r="N169" s="326"/>
      <c r="O169" s="326"/>
      <c r="P169" s="326"/>
      <c r="Q169" s="326"/>
      <c r="R169" s="326"/>
      <c r="S169" s="326"/>
      <c r="T169" s="326"/>
      <c r="U169" s="326"/>
      <c r="V169" s="327"/>
      <c r="W169" s="322">
        <f>SUM(W170)</f>
        <v>10</v>
      </c>
      <c r="X169" s="323"/>
      <c r="Y169" s="323"/>
      <c r="Z169" s="324"/>
      <c r="AA169" s="322">
        <f>SUM(AA170)</f>
        <v>0</v>
      </c>
      <c r="AB169" s="323"/>
      <c r="AC169" s="323"/>
      <c r="AD169" s="324"/>
      <c r="AE169" s="328"/>
      <c r="AF169" s="329"/>
      <c r="AG169" s="329"/>
      <c r="AH169" s="330"/>
      <c r="AI169" s="322">
        <v>0</v>
      </c>
      <c r="AJ169" s="323"/>
      <c r="AK169" s="323"/>
      <c r="AL169" s="324"/>
    </row>
    <row r="170" spans="2:38" ht="15" customHeight="1" x14ac:dyDescent="0.25">
      <c r="B170" s="307">
        <v>712112</v>
      </c>
      <c r="C170" s="308"/>
      <c r="D170" s="308"/>
      <c r="E170" s="308"/>
      <c r="F170" s="308"/>
      <c r="G170" s="309"/>
      <c r="H170" s="310" t="s">
        <v>372</v>
      </c>
      <c r="I170" s="311"/>
      <c r="J170" s="311"/>
      <c r="K170" s="311"/>
      <c r="L170" s="311"/>
      <c r="M170" s="311"/>
      <c r="N170" s="311"/>
      <c r="O170" s="311"/>
      <c r="P170" s="311"/>
      <c r="Q170" s="311"/>
      <c r="R170" s="311"/>
      <c r="S170" s="311"/>
      <c r="T170" s="311"/>
      <c r="U170" s="311"/>
      <c r="V170" s="312"/>
      <c r="W170" s="313">
        <v>10</v>
      </c>
      <c r="X170" s="314"/>
      <c r="Y170" s="314"/>
      <c r="Z170" s="315"/>
      <c r="AA170" s="313">
        <v>0</v>
      </c>
      <c r="AB170" s="314"/>
      <c r="AC170" s="314"/>
      <c r="AD170" s="315"/>
      <c r="AE170" s="318"/>
      <c r="AF170" s="319"/>
      <c r="AG170" s="319"/>
      <c r="AH170" s="320"/>
      <c r="AI170" s="313">
        <v>0</v>
      </c>
      <c r="AJ170" s="314"/>
      <c r="AK170" s="314"/>
      <c r="AL170" s="315"/>
    </row>
    <row r="171" spans="2:38" ht="15" customHeight="1" x14ac:dyDescent="0.25">
      <c r="B171" s="334">
        <v>713</v>
      </c>
      <c r="C171" s="335"/>
      <c r="D171" s="335"/>
      <c r="E171" s="335"/>
      <c r="F171" s="335"/>
      <c r="G171" s="336"/>
      <c r="H171" s="325" t="s">
        <v>225</v>
      </c>
      <c r="I171" s="326"/>
      <c r="J171" s="326"/>
      <c r="K171" s="326"/>
      <c r="L171" s="326"/>
      <c r="M171" s="326"/>
      <c r="N171" s="326"/>
      <c r="O171" s="326"/>
      <c r="P171" s="326"/>
      <c r="Q171" s="326"/>
      <c r="R171" s="326"/>
      <c r="S171" s="326"/>
      <c r="T171" s="326"/>
      <c r="U171" s="326"/>
      <c r="V171" s="327"/>
      <c r="W171" s="322">
        <f>SUM(W172:Z175)</f>
        <v>56595790</v>
      </c>
      <c r="X171" s="323"/>
      <c r="Y171" s="323"/>
      <c r="Z171" s="324"/>
      <c r="AA171" s="322">
        <f>SUM(AA172:AD175)</f>
        <v>51110901.879999995</v>
      </c>
      <c r="AB171" s="323"/>
      <c r="AC171" s="323"/>
      <c r="AD171" s="324"/>
      <c r="AE171" s="328">
        <f t="shared" ref="AE171:AE176" si="6">AA171/W171</f>
        <v>0.90308664089678747</v>
      </c>
      <c r="AF171" s="329"/>
      <c r="AG171" s="329"/>
      <c r="AH171" s="330"/>
      <c r="AI171" s="322">
        <f>SUM(AI172:AL175)</f>
        <v>-5484888.1200000029</v>
      </c>
      <c r="AJ171" s="323"/>
      <c r="AK171" s="323"/>
      <c r="AL171" s="324"/>
    </row>
    <row r="172" spans="2:38" ht="15" customHeight="1" x14ac:dyDescent="0.25">
      <c r="B172" s="307">
        <v>713120</v>
      </c>
      <c r="C172" s="308"/>
      <c r="D172" s="308"/>
      <c r="E172" s="308"/>
      <c r="F172" s="308"/>
      <c r="G172" s="309"/>
      <c r="H172" s="310" t="s">
        <v>225</v>
      </c>
      <c r="I172" s="311"/>
      <c r="J172" s="311"/>
      <c r="K172" s="311"/>
      <c r="L172" s="311"/>
      <c r="M172" s="311"/>
      <c r="N172" s="311"/>
      <c r="O172" s="311"/>
      <c r="P172" s="311"/>
      <c r="Q172" s="311"/>
      <c r="R172" s="311"/>
      <c r="S172" s="311"/>
      <c r="T172" s="311"/>
      <c r="U172" s="311"/>
      <c r="V172" s="312"/>
      <c r="W172" s="313">
        <v>47162759</v>
      </c>
      <c r="X172" s="314"/>
      <c r="Y172" s="314"/>
      <c r="Z172" s="315"/>
      <c r="AA172" s="313">
        <v>42499244.369999997</v>
      </c>
      <c r="AB172" s="314"/>
      <c r="AC172" s="314"/>
      <c r="AD172" s="315"/>
      <c r="AE172" s="318">
        <f t="shared" si="6"/>
        <v>0.90111870618086609</v>
      </c>
      <c r="AF172" s="319"/>
      <c r="AG172" s="319"/>
      <c r="AH172" s="320"/>
      <c r="AI172" s="313">
        <f>AA172-W172</f>
        <v>-4663514.6300000027</v>
      </c>
      <c r="AJ172" s="314"/>
      <c r="AK172" s="314"/>
      <c r="AL172" s="315"/>
    </row>
    <row r="173" spans="2:38" ht="15" customHeight="1" x14ac:dyDescent="0.25">
      <c r="B173" s="307">
        <v>713310</v>
      </c>
      <c r="C173" s="308"/>
      <c r="D173" s="308"/>
      <c r="E173" s="308"/>
      <c r="F173" s="308"/>
      <c r="G173" s="309"/>
      <c r="H173" s="310" t="s">
        <v>396</v>
      </c>
      <c r="I173" s="311"/>
      <c r="J173" s="311"/>
      <c r="K173" s="311"/>
      <c r="L173" s="311"/>
      <c r="M173" s="311"/>
      <c r="N173" s="311"/>
      <c r="O173" s="311"/>
      <c r="P173" s="311"/>
      <c r="Q173" s="311"/>
      <c r="R173" s="311"/>
      <c r="S173" s="311"/>
      <c r="T173" s="311"/>
      <c r="U173" s="311"/>
      <c r="V173" s="312"/>
      <c r="W173" s="313">
        <v>3455708</v>
      </c>
      <c r="X173" s="314"/>
      <c r="Y173" s="314"/>
      <c r="Z173" s="315"/>
      <c r="AA173" s="313">
        <v>557916.62</v>
      </c>
      <c r="AB173" s="314"/>
      <c r="AC173" s="314"/>
      <c r="AD173" s="315"/>
      <c r="AE173" s="318">
        <f t="shared" si="6"/>
        <v>0.16144784802419648</v>
      </c>
      <c r="AF173" s="319"/>
      <c r="AG173" s="319"/>
      <c r="AH173" s="320"/>
      <c r="AI173" s="313">
        <f>AA173-W173</f>
        <v>-2897791.38</v>
      </c>
      <c r="AJ173" s="314"/>
      <c r="AK173" s="314"/>
      <c r="AL173" s="315"/>
    </row>
    <row r="174" spans="2:38" ht="15" customHeight="1" x14ac:dyDescent="0.25">
      <c r="B174" s="307">
        <v>713420</v>
      </c>
      <c r="C174" s="308"/>
      <c r="D174" s="308"/>
      <c r="E174" s="308"/>
      <c r="F174" s="308"/>
      <c r="G174" s="309"/>
      <c r="H174" s="310" t="s">
        <v>397</v>
      </c>
      <c r="I174" s="311"/>
      <c r="J174" s="311"/>
      <c r="K174" s="311"/>
      <c r="L174" s="311"/>
      <c r="M174" s="311"/>
      <c r="N174" s="311"/>
      <c r="O174" s="311"/>
      <c r="P174" s="311"/>
      <c r="Q174" s="311"/>
      <c r="R174" s="311"/>
      <c r="S174" s="311"/>
      <c r="T174" s="311"/>
      <c r="U174" s="311"/>
      <c r="V174" s="312"/>
      <c r="W174" s="313">
        <v>5969864</v>
      </c>
      <c r="X174" s="314"/>
      <c r="Y174" s="314"/>
      <c r="Z174" s="315"/>
      <c r="AA174" s="313">
        <v>8051640.8899999997</v>
      </c>
      <c r="AB174" s="314"/>
      <c r="AC174" s="314"/>
      <c r="AD174" s="315"/>
      <c r="AE174" s="318">
        <f t="shared" si="6"/>
        <v>1.348714290643807</v>
      </c>
      <c r="AF174" s="319"/>
      <c r="AG174" s="319"/>
      <c r="AH174" s="320"/>
      <c r="AI174" s="313">
        <f>AA174-W174</f>
        <v>2081776.8899999997</v>
      </c>
      <c r="AJ174" s="314"/>
      <c r="AK174" s="314"/>
      <c r="AL174" s="315"/>
    </row>
    <row r="175" spans="2:38" ht="15" customHeight="1" x14ac:dyDescent="0.25">
      <c r="B175" s="307">
        <v>713611</v>
      </c>
      <c r="C175" s="308"/>
      <c r="D175" s="308"/>
      <c r="E175" s="308"/>
      <c r="F175" s="308"/>
      <c r="G175" s="309"/>
      <c r="H175" s="310" t="s">
        <v>398</v>
      </c>
      <c r="I175" s="311"/>
      <c r="J175" s="311"/>
      <c r="K175" s="311"/>
      <c r="L175" s="311"/>
      <c r="M175" s="311"/>
      <c r="N175" s="311"/>
      <c r="O175" s="311"/>
      <c r="P175" s="311"/>
      <c r="Q175" s="311"/>
      <c r="R175" s="311"/>
      <c r="S175" s="311"/>
      <c r="T175" s="311"/>
      <c r="U175" s="311"/>
      <c r="V175" s="312"/>
      <c r="W175" s="313">
        <v>7459</v>
      </c>
      <c r="X175" s="314"/>
      <c r="Y175" s="314"/>
      <c r="Z175" s="315"/>
      <c r="AA175" s="313">
        <v>2100</v>
      </c>
      <c r="AB175" s="314"/>
      <c r="AC175" s="314"/>
      <c r="AD175" s="315"/>
      <c r="AE175" s="318">
        <f t="shared" si="6"/>
        <v>0.28153908030567099</v>
      </c>
      <c r="AF175" s="319"/>
      <c r="AG175" s="319"/>
      <c r="AH175" s="320"/>
      <c r="AI175" s="313">
        <f>AA175-W175</f>
        <v>-5359</v>
      </c>
      <c r="AJ175" s="314"/>
      <c r="AK175" s="314"/>
      <c r="AL175" s="315"/>
    </row>
    <row r="176" spans="2:38" ht="15" customHeight="1" x14ac:dyDescent="0.25">
      <c r="B176" s="334">
        <v>714</v>
      </c>
      <c r="C176" s="335"/>
      <c r="D176" s="335"/>
      <c r="E176" s="335"/>
      <c r="F176" s="335"/>
      <c r="G176" s="336"/>
      <c r="H176" s="325" t="s">
        <v>229</v>
      </c>
      <c r="I176" s="326"/>
      <c r="J176" s="326"/>
      <c r="K176" s="326"/>
      <c r="L176" s="326"/>
      <c r="M176" s="326"/>
      <c r="N176" s="326"/>
      <c r="O176" s="326"/>
      <c r="P176" s="326"/>
      <c r="Q176" s="326"/>
      <c r="R176" s="326"/>
      <c r="S176" s="326"/>
      <c r="T176" s="326"/>
      <c r="U176" s="326"/>
      <c r="V176" s="327"/>
      <c r="W176" s="322">
        <f>W177+W178+W179+W180+W181+W182+W183</f>
        <v>18320000</v>
      </c>
      <c r="X176" s="323"/>
      <c r="Y176" s="323"/>
      <c r="Z176" s="324"/>
      <c r="AA176" s="322">
        <f>AA177+AA178+AA179+AA180+AA181+AA182+AA183</f>
        <v>16564567.449999999</v>
      </c>
      <c r="AB176" s="323"/>
      <c r="AC176" s="323"/>
      <c r="AD176" s="324"/>
      <c r="AE176" s="328">
        <f t="shared" si="6"/>
        <v>0.90417944596069866</v>
      </c>
      <c r="AF176" s="329"/>
      <c r="AG176" s="329"/>
      <c r="AH176" s="330"/>
      <c r="AI176" s="322">
        <f>AA176-W176</f>
        <v>-1755432.5500000007</v>
      </c>
      <c r="AJ176" s="323"/>
      <c r="AK176" s="323"/>
      <c r="AL176" s="324"/>
    </row>
    <row r="177" spans="2:38" ht="84" customHeight="1" x14ac:dyDescent="0.25">
      <c r="B177" s="307">
        <v>714431</v>
      </c>
      <c r="C177" s="308"/>
      <c r="D177" s="308"/>
      <c r="E177" s="308"/>
      <c r="F177" s="308"/>
      <c r="G177" s="309"/>
      <c r="H177" s="310" t="s">
        <v>399</v>
      </c>
      <c r="I177" s="311"/>
      <c r="J177" s="311"/>
      <c r="K177" s="311"/>
      <c r="L177" s="311"/>
      <c r="M177" s="311"/>
      <c r="N177" s="311"/>
      <c r="O177" s="311"/>
      <c r="P177" s="311"/>
      <c r="Q177" s="311"/>
      <c r="R177" s="311"/>
      <c r="S177" s="311"/>
      <c r="T177" s="311"/>
      <c r="U177" s="311"/>
      <c r="V177" s="312"/>
      <c r="W177" s="313">
        <v>0</v>
      </c>
      <c r="X177" s="314"/>
      <c r="Y177" s="314"/>
      <c r="Z177" s="315"/>
      <c r="AA177" s="313">
        <v>0</v>
      </c>
      <c r="AB177" s="314"/>
      <c r="AC177" s="314"/>
      <c r="AD177" s="315"/>
      <c r="AE177" s="318"/>
      <c r="AF177" s="319"/>
      <c r="AG177" s="319"/>
      <c r="AH177" s="320"/>
      <c r="AI177" s="313">
        <f t="shared" ref="AI177:AI182" si="7">AA177-W177</f>
        <v>0</v>
      </c>
      <c r="AJ177" s="314"/>
      <c r="AK177" s="314"/>
      <c r="AL177" s="315"/>
    </row>
    <row r="178" spans="2:38" ht="30" customHeight="1" x14ac:dyDescent="0.25">
      <c r="B178" s="307">
        <v>714513</v>
      </c>
      <c r="C178" s="308"/>
      <c r="D178" s="308"/>
      <c r="E178" s="308"/>
      <c r="F178" s="308"/>
      <c r="G178" s="309"/>
      <c r="H178" s="310" t="s">
        <v>400</v>
      </c>
      <c r="I178" s="311"/>
      <c r="J178" s="311"/>
      <c r="K178" s="311"/>
      <c r="L178" s="311"/>
      <c r="M178" s="311"/>
      <c r="N178" s="311"/>
      <c r="O178" s="311"/>
      <c r="P178" s="311"/>
      <c r="Q178" s="311"/>
      <c r="R178" s="311"/>
      <c r="S178" s="311"/>
      <c r="T178" s="311"/>
      <c r="U178" s="311"/>
      <c r="V178" s="312"/>
      <c r="W178" s="313">
        <v>9525000</v>
      </c>
      <c r="X178" s="314"/>
      <c r="Y178" s="314"/>
      <c r="Z178" s="315"/>
      <c r="AA178" s="313">
        <v>10815240</v>
      </c>
      <c r="AB178" s="314"/>
      <c r="AC178" s="314"/>
      <c r="AD178" s="315"/>
      <c r="AE178" s="318">
        <f>AA178/W178</f>
        <v>1.1354582677165355</v>
      </c>
      <c r="AF178" s="319"/>
      <c r="AG178" s="319"/>
      <c r="AH178" s="320"/>
      <c r="AI178" s="313">
        <f t="shared" si="7"/>
        <v>1290240</v>
      </c>
      <c r="AJ178" s="314"/>
      <c r="AK178" s="314"/>
      <c r="AL178" s="315"/>
    </row>
    <row r="179" spans="2:38" ht="28.5" customHeight="1" x14ac:dyDescent="0.25">
      <c r="B179" s="307">
        <v>714514</v>
      </c>
      <c r="C179" s="308"/>
      <c r="D179" s="308"/>
      <c r="E179" s="308"/>
      <c r="F179" s="308"/>
      <c r="G179" s="309"/>
      <c r="H179" s="310" t="s">
        <v>401</v>
      </c>
      <c r="I179" s="311"/>
      <c r="J179" s="311"/>
      <c r="K179" s="311"/>
      <c r="L179" s="311"/>
      <c r="M179" s="311"/>
      <c r="N179" s="311"/>
      <c r="O179" s="311"/>
      <c r="P179" s="311"/>
      <c r="Q179" s="311"/>
      <c r="R179" s="311"/>
      <c r="S179" s="311"/>
      <c r="T179" s="311"/>
      <c r="U179" s="311"/>
      <c r="V179" s="312"/>
      <c r="W179" s="313">
        <v>0</v>
      </c>
      <c r="X179" s="314"/>
      <c r="Y179" s="314"/>
      <c r="Z179" s="315"/>
      <c r="AA179" s="313">
        <v>0</v>
      </c>
      <c r="AB179" s="314"/>
      <c r="AC179" s="314"/>
      <c r="AD179" s="315"/>
      <c r="AE179" s="318"/>
      <c r="AF179" s="319"/>
      <c r="AG179" s="319"/>
      <c r="AH179" s="320"/>
      <c r="AI179" s="313">
        <f t="shared" si="7"/>
        <v>0</v>
      </c>
      <c r="AJ179" s="314"/>
      <c r="AK179" s="314"/>
      <c r="AL179" s="315"/>
    </row>
    <row r="180" spans="2:38" ht="27" customHeight="1" x14ac:dyDescent="0.25">
      <c r="B180" s="307">
        <v>714543</v>
      </c>
      <c r="C180" s="308"/>
      <c r="D180" s="308"/>
      <c r="E180" s="308"/>
      <c r="F180" s="308"/>
      <c r="G180" s="309"/>
      <c r="H180" s="310" t="s">
        <v>402</v>
      </c>
      <c r="I180" s="311"/>
      <c r="J180" s="311"/>
      <c r="K180" s="311"/>
      <c r="L180" s="311"/>
      <c r="M180" s="311"/>
      <c r="N180" s="311"/>
      <c r="O180" s="311"/>
      <c r="P180" s="311"/>
      <c r="Q180" s="311"/>
      <c r="R180" s="311"/>
      <c r="S180" s="311"/>
      <c r="T180" s="311"/>
      <c r="U180" s="311"/>
      <c r="V180" s="312"/>
      <c r="W180" s="313">
        <v>70000</v>
      </c>
      <c r="X180" s="314"/>
      <c r="Y180" s="314"/>
      <c r="Z180" s="315"/>
      <c r="AA180" s="313">
        <v>214324.53</v>
      </c>
      <c r="AB180" s="314"/>
      <c r="AC180" s="314"/>
      <c r="AD180" s="315"/>
      <c r="AE180" s="318">
        <f>AA180/W180</f>
        <v>3.061779</v>
      </c>
      <c r="AF180" s="319"/>
      <c r="AG180" s="319"/>
      <c r="AH180" s="320"/>
      <c r="AI180" s="313">
        <f t="shared" si="7"/>
        <v>144324.53</v>
      </c>
      <c r="AJ180" s="314"/>
      <c r="AK180" s="314"/>
      <c r="AL180" s="315"/>
    </row>
    <row r="181" spans="2:38" ht="15" customHeight="1" x14ac:dyDescent="0.25">
      <c r="B181" s="307">
        <v>714552</v>
      </c>
      <c r="C181" s="308"/>
      <c r="D181" s="308"/>
      <c r="E181" s="308"/>
      <c r="F181" s="308"/>
      <c r="G181" s="309"/>
      <c r="H181" s="310" t="s">
        <v>455</v>
      </c>
      <c r="I181" s="311"/>
      <c r="J181" s="311"/>
      <c r="K181" s="311"/>
      <c r="L181" s="311"/>
      <c r="M181" s="311"/>
      <c r="N181" s="311"/>
      <c r="O181" s="311"/>
      <c r="P181" s="311"/>
      <c r="Q181" s="311"/>
      <c r="R181" s="311"/>
      <c r="S181" s="311"/>
      <c r="T181" s="311"/>
      <c r="U181" s="311"/>
      <c r="V181" s="312"/>
      <c r="W181" s="313">
        <v>25000</v>
      </c>
      <c r="X181" s="314"/>
      <c r="Y181" s="314"/>
      <c r="Z181" s="315"/>
      <c r="AA181" s="313">
        <v>0</v>
      </c>
      <c r="AB181" s="314"/>
      <c r="AC181" s="314"/>
      <c r="AD181" s="315"/>
      <c r="AE181" s="318"/>
      <c r="AF181" s="319"/>
      <c r="AG181" s="319"/>
      <c r="AH181" s="320"/>
      <c r="AI181" s="313">
        <f t="shared" si="7"/>
        <v>-25000</v>
      </c>
      <c r="AJ181" s="314"/>
      <c r="AK181" s="314"/>
      <c r="AL181" s="315"/>
    </row>
    <row r="182" spans="2:38" ht="29.25" customHeight="1" x14ac:dyDescent="0.25">
      <c r="B182" s="307">
        <v>714562</v>
      </c>
      <c r="C182" s="308"/>
      <c r="D182" s="308"/>
      <c r="E182" s="308"/>
      <c r="F182" s="308"/>
      <c r="G182" s="309"/>
      <c r="H182" s="310" t="s">
        <v>404</v>
      </c>
      <c r="I182" s="311"/>
      <c r="J182" s="311"/>
      <c r="K182" s="311"/>
      <c r="L182" s="311"/>
      <c r="M182" s="311"/>
      <c r="N182" s="311"/>
      <c r="O182" s="311"/>
      <c r="P182" s="311"/>
      <c r="Q182" s="311"/>
      <c r="R182" s="311"/>
      <c r="S182" s="311"/>
      <c r="T182" s="311"/>
      <c r="U182" s="311"/>
      <c r="V182" s="312"/>
      <c r="W182" s="313">
        <v>8200000</v>
      </c>
      <c r="X182" s="314"/>
      <c r="Y182" s="314"/>
      <c r="Z182" s="315"/>
      <c r="AA182" s="313">
        <v>5055850.24</v>
      </c>
      <c r="AB182" s="314"/>
      <c r="AC182" s="314"/>
      <c r="AD182" s="315"/>
      <c r="AE182" s="318">
        <f>AA182/W182</f>
        <v>0.61656710243902446</v>
      </c>
      <c r="AF182" s="319"/>
      <c r="AG182" s="319"/>
      <c r="AH182" s="320"/>
      <c r="AI182" s="313">
        <f t="shared" si="7"/>
        <v>-3144149.76</v>
      </c>
      <c r="AJ182" s="314"/>
      <c r="AK182" s="314"/>
      <c r="AL182" s="315"/>
    </row>
    <row r="183" spans="2:38" ht="29.25" customHeight="1" x14ac:dyDescent="0.25">
      <c r="B183" s="307">
        <v>714565</v>
      </c>
      <c r="C183" s="308"/>
      <c r="D183" s="308"/>
      <c r="E183" s="308"/>
      <c r="F183" s="308"/>
      <c r="G183" s="309"/>
      <c r="H183" s="310" t="s">
        <v>456</v>
      </c>
      <c r="I183" s="311"/>
      <c r="J183" s="311"/>
      <c r="K183" s="311"/>
      <c r="L183" s="311"/>
      <c r="M183" s="311"/>
      <c r="N183" s="311"/>
      <c r="O183" s="311"/>
      <c r="P183" s="311"/>
      <c r="Q183" s="311"/>
      <c r="R183" s="311"/>
      <c r="S183" s="311"/>
      <c r="T183" s="311"/>
      <c r="U183" s="311"/>
      <c r="V183" s="312"/>
      <c r="W183" s="313">
        <v>500000</v>
      </c>
      <c r="X183" s="314"/>
      <c r="Y183" s="314"/>
      <c r="Z183" s="315"/>
      <c r="AA183" s="313">
        <v>479152.68</v>
      </c>
      <c r="AB183" s="314"/>
      <c r="AC183" s="314"/>
      <c r="AD183" s="315"/>
      <c r="AE183" s="318">
        <f>AA183/W183</f>
        <v>0.95830535999999999</v>
      </c>
      <c r="AF183" s="319"/>
      <c r="AG183" s="319"/>
      <c r="AH183" s="320"/>
      <c r="AI183" s="313">
        <f t="shared" ref="AI183" si="8">AA183-W183</f>
        <v>-20847.320000000007</v>
      </c>
      <c r="AJ183" s="314"/>
      <c r="AK183" s="314"/>
      <c r="AL183" s="315"/>
    </row>
    <row r="184" spans="2:38" ht="15.75" customHeight="1" x14ac:dyDescent="0.25">
      <c r="B184" s="334">
        <v>716</v>
      </c>
      <c r="C184" s="335"/>
      <c r="D184" s="335"/>
      <c r="E184" s="335"/>
      <c r="F184" s="335"/>
      <c r="G184" s="336"/>
      <c r="H184" s="325" t="s">
        <v>236</v>
      </c>
      <c r="I184" s="326"/>
      <c r="J184" s="326"/>
      <c r="K184" s="326"/>
      <c r="L184" s="326"/>
      <c r="M184" s="326"/>
      <c r="N184" s="326"/>
      <c r="O184" s="326"/>
      <c r="P184" s="326"/>
      <c r="Q184" s="326"/>
      <c r="R184" s="326"/>
      <c r="S184" s="326"/>
      <c r="T184" s="326"/>
      <c r="U184" s="326"/>
      <c r="V184" s="327"/>
      <c r="W184" s="322">
        <f>SUM(W185:Z185)</f>
        <v>4500000</v>
      </c>
      <c r="X184" s="323"/>
      <c r="Y184" s="323"/>
      <c r="Z184" s="324"/>
      <c r="AA184" s="322">
        <f>SUM(AA185:AD185)</f>
        <v>6588439.2000000002</v>
      </c>
      <c r="AB184" s="323"/>
      <c r="AC184" s="323"/>
      <c r="AD184" s="324"/>
      <c r="AE184" s="328">
        <f>AA184/W184</f>
        <v>1.4640976000000001</v>
      </c>
      <c r="AF184" s="329"/>
      <c r="AG184" s="329"/>
      <c r="AH184" s="330"/>
      <c r="AI184" s="322">
        <f>AA184-W184</f>
        <v>2088439.2000000002</v>
      </c>
      <c r="AJ184" s="323"/>
      <c r="AK184" s="323"/>
      <c r="AL184" s="324"/>
    </row>
    <row r="185" spans="2:38" ht="27" customHeight="1" x14ac:dyDescent="0.25">
      <c r="B185" s="307">
        <v>716110</v>
      </c>
      <c r="C185" s="308"/>
      <c r="D185" s="308"/>
      <c r="E185" s="308"/>
      <c r="F185" s="308"/>
      <c r="G185" s="309"/>
      <c r="H185" s="310" t="s">
        <v>403</v>
      </c>
      <c r="I185" s="311"/>
      <c r="J185" s="311"/>
      <c r="K185" s="311"/>
      <c r="L185" s="311"/>
      <c r="M185" s="311"/>
      <c r="N185" s="311"/>
      <c r="O185" s="311"/>
      <c r="P185" s="311"/>
      <c r="Q185" s="311"/>
      <c r="R185" s="311"/>
      <c r="S185" s="311"/>
      <c r="T185" s="311"/>
      <c r="U185" s="311"/>
      <c r="V185" s="312"/>
      <c r="W185" s="313">
        <v>4500000</v>
      </c>
      <c r="X185" s="314"/>
      <c r="Y185" s="314"/>
      <c r="Z185" s="315"/>
      <c r="AA185" s="313">
        <v>6588439.2000000002</v>
      </c>
      <c r="AB185" s="314"/>
      <c r="AC185" s="314"/>
      <c r="AD185" s="315"/>
      <c r="AE185" s="318">
        <f>AA185/W185</f>
        <v>1.4640976000000001</v>
      </c>
      <c r="AF185" s="319"/>
      <c r="AG185" s="319"/>
      <c r="AH185" s="320"/>
      <c r="AI185" s="313">
        <f>AA185-W185</f>
        <v>2088439.2000000002</v>
      </c>
      <c r="AJ185" s="314"/>
      <c r="AK185" s="314"/>
      <c r="AL185" s="315"/>
    </row>
    <row r="186" spans="2:38" ht="17.25" customHeight="1" x14ac:dyDescent="0.25">
      <c r="B186" s="505">
        <v>73</v>
      </c>
      <c r="C186" s="506"/>
      <c r="D186" s="506"/>
      <c r="E186" s="506"/>
      <c r="F186" s="506"/>
      <c r="G186" s="507"/>
      <c r="H186" s="527" t="s">
        <v>237</v>
      </c>
      <c r="I186" s="528"/>
      <c r="J186" s="528"/>
      <c r="K186" s="528"/>
      <c r="L186" s="528"/>
      <c r="M186" s="528"/>
      <c r="N186" s="528"/>
      <c r="O186" s="528"/>
      <c r="P186" s="528"/>
      <c r="Q186" s="528"/>
      <c r="R186" s="528"/>
      <c r="S186" s="528"/>
      <c r="T186" s="528"/>
      <c r="U186" s="528"/>
      <c r="V186" s="529"/>
      <c r="W186" s="511">
        <f>W187+W191</f>
        <v>322569298</v>
      </c>
      <c r="X186" s="512"/>
      <c r="Y186" s="512"/>
      <c r="Z186" s="513"/>
      <c r="AA186" s="511">
        <f>AA187+AA191</f>
        <v>331526444.46000004</v>
      </c>
      <c r="AB186" s="512"/>
      <c r="AC186" s="512"/>
      <c r="AD186" s="513"/>
      <c r="AE186" s="337">
        <f>SUM(AE187)</f>
        <v>1.0279867915939467</v>
      </c>
      <c r="AF186" s="338"/>
      <c r="AG186" s="338"/>
      <c r="AH186" s="339"/>
      <c r="AI186" s="511">
        <f>SUM(AI187)</f>
        <v>9025759.4600000381</v>
      </c>
      <c r="AJ186" s="512"/>
      <c r="AK186" s="512"/>
      <c r="AL186" s="513"/>
    </row>
    <row r="187" spans="2:38" ht="15" customHeight="1" x14ac:dyDescent="0.25">
      <c r="B187" s="334">
        <v>733</v>
      </c>
      <c r="C187" s="335"/>
      <c r="D187" s="335"/>
      <c r="E187" s="335"/>
      <c r="F187" s="335"/>
      <c r="G187" s="336"/>
      <c r="H187" s="325" t="s">
        <v>46</v>
      </c>
      <c r="I187" s="326"/>
      <c r="J187" s="326"/>
      <c r="K187" s="326"/>
      <c r="L187" s="326"/>
      <c r="M187" s="326"/>
      <c r="N187" s="326"/>
      <c r="O187" s="326"/>
      <c r="P187" s="326"/>
      <c r="Q187" s="326"/>
      <c r="R187" s="326"/>
      <c r="S187" s="326"/>
      <c r="T187" s="326"/>
      <c r="U187" s="326"/>
      <c r="V187" s="327"/>
      <c r="W187" s="322">
        <f>SUM(W188:Z190)</f>
        <v>322500685</v>
      </c>
      <c r="X187" s="323"/>
      <c r="Y187" s="323"/>
      <c r="Z187" s="324"/>
      <c r="AA187" s="322">
        <f>SUM(AA188:AD190)</f>
        <v>331526444.46000004</v>
      </c>
      <c r="AB187" s="323"/>
      <c r="AC187" s="323"/>
      <c r="AD187" s="324"/>
      <c r="AE187" s="328">
        <f>AA187/W187</f>
        <v>1.0279867915939467</v>
      </c>
      <c r="AF187" s="329"/>
      <c r="AG187" s="329"/>
      <c r="AH187" s="330"/>
      <c r="AI187" s="322">
        <f t="shared" ref="AI187:AI195" si="9">AA187-W187</f>
        <v>9025759.4600000381</v>
      </c>
      <c r="AJ187" s="323"/>
      <c r="AK187" s="323"/>
      <c r="AL187" s="324"/>
    </row>
    <row r="188" spans="2:38" ht="30.75" customHeight="1" x14ac:dyDescent="0.25">
      <c r="B188" s="307">
        <v>733151</v>
      </c>
      <c r="C188" s="308"/>
      <c r="D188" s="308"/>
      <c r="E188" s="308"/>
      <c r="F188" s="308"/>
      <c r="G188" s="309"/>
      <c r="H188" s="310" t="s">
        <v>405</v>
      </c>
      <c r="I188" s="311"/>
      <c r="J188" s="311"/>
      <c r="K188" s="311"/>
      <c r="L188" s="311"/>
      <c r="M188" s="311"/>
      <c r="N188" s="311"/>
      <c r="O188" s="311"/>
      <c r="P188" s="311"/>
      <c r="Q188" s="311"/>
      <c r="R188" s="311"/>
      <c r="S188" s="311"/>
      <c r="T188" s="311"/>
      <c r="U188" s="311"/>
      <c r="V188" s="312"/>
      <c r="W188" s="313">
        <v>198117049</v>
      </c>
      <c r="X188" s="314"/>
      <c r="Y188" s="314"/>
      <c r="Z188" s="315"/>
      <c r="AA188" s="313">
        <v>208117049</v>
      </c>
      <c r="AB188" s="314"/>
      <c r="AC188" s="314"/>
      <c r="AD188" s="315"/>
      <c r="AE188" s="318">
        <f>AA188/W188</f>
        <v>1.0504752117522203</v>
      </c>
      <c r="AF188" s="319"/>
      <c r="AG188" s="319"/>
      <c r="AH188" s="320"/>
      <c r="AI188" s="313">
        <f t="shared" si="9"/>
        <v>10000000</v>
      </c>
      <c r="AJ188" s="314"/>
      <c r="AK188" s="314"/>
      <c r="AL188" s="315"/>
    </row>
    <row r="189" spans="2:38" ht="45" customHeight="1" x14ac:dyDescent="0.25">
      <c r="B189" s="307">
        <v>733154</v>
      </c>
      <c r="C189" s="308"/>
      <c r="D189" s="308"/>
      <c r="E189" s="308"/>
      <c r="F189" s="308"/>
      <c r="G189" s="309"/>
      <c r="H189" s="310" t="s">
        <v>406</v>
      </c>
      <c r="I189" s="311"/>
      <c r="J189" s="311"/>
      <c r="K189" s="311"/>
      <c r="L189" s="311"/>
      <c r="M189" s="311"/>
      <c r="N189" s="311"/>
      <c r="O189" s="311"/>
      <c r="P189" s="311"/>
      <c r="Q189" s="311"/>
      <c r="R189" s="311"/>
      <c r="S189" s="311"/>
      <c r="T189" s="311"/>
      <c r="U189" s="311"/>
      <c r="V189" s="312"/>
      <c r="W189" s="313">
        <v>68992736</v>
      </c>
      <c r="X189" s="314"/>
      <c r="Y189" s="314"/>
      <c r="Z189" s="315"/>
      <c r="AA189" s="313">
        <v>53018495.18</v>
      </c>
      <c r="AB189" s="314"/>
      <c r="AC189" s="314"/>
      <c r="AD189" s="315"/>
      <c r="AE189" s="318">
        <f>AA189/W189</f>
        <v>0.76846488853551187</v>
      </c>
      <c r="AF189" s="319"/>
      <c r="AG189" s="319"/>
      <c r="AH189" s="320"/>
      <c r="AI189" s="313">
        <f t="shared" si="9"/>
        <v>-15974240.82</v>
      </c>
      <c r="AJ189" s="314"/>
      <c r="AK189" s="314"/>
      <c r="AL189" s="315"/>
    </row>
    <row r="190" spans="2:38" ht="45" customHeight="1" x14ac:dyDescent="0.25">
      <c r="B190" s="307">
        <v>733251</v>
      </c>
      <c r="C190" s="308"/>
      <c r="D190" s="308"/>
      <c r="E190" s="308"/>
      <c r="F190" s="308"/>
      <c r="G190" s="309"/>
      <c r="H190" s="310" t="s">
        <v>434</v>
      </c>
      <c r="I190" s="311"/>
      <c r="J190" s="311"/>
      <c r="K190" s="311"/>
      <c r="L190" s="311"/>
      <c r="M190" s="311"/>
      <c r="N190" s="311"/>
      <c r="O190" s="311"/>
      <c r="P190" s="311"/>
      <c r="Q190" s="311"/>
      <c r="R190" s="311"/>
      <c r="S190" s="311"/>
      <c r="T190" s="311"/>
      <c r="U190" s="311"/>
      <c r="V190" s="312"/>
      <c r="W190" s="313">
        <v>55390900</v>
      </c>
      <c r="X190" s="314"/>
      <c r="Y190" s="314"/>
      <c r="Z190" s="315"/>
      <c r="AA190" s="313">
        <v>70390900.280000001</v>
      </c>
      <c r="AB190" s="314"/>
      <c r="AC190" s="314"/>
      <c r="AD190" s="315"/>
      <c r="AE190" s="407"/>
      <c r="AF190" s="408"/>
      <c r="AG190" s="408"/>
      <c r="AH190" s="409"/>
      <c r="AI190" s="313">
        <f t="shared" si="9"/>
        <v>15000000.280000001</v>
      </c>
      <c r="AJ190" s="314"/>
      <c r="AK190" s="314"/>
      <c r="AL190" s="315"/>
    </row>
    <row r="191" spans="2:38" ht="27.75" customHeight="1" x14ac:dyDescent="0.25">
      <c r="B191" s="334">
        <v>732</v>
      </c>
      <c r="C191" s="335"/>
      <c r="D191" s="335"/>
      <c r="E191" s="335"/>
      <c r="F191" s="335"/>
      <c r="G191" s="336"/>
      <c r="H191" s="325" t="s">
        <v>45</v>
      </c>
      <c r="I191" s="326"/>
      <c r="J191" s="326"/>
      <c r="K191" s="326"/>
      <c r="L191" s="326"/>
      <c r="M191" s="326"/>
      <c r="N191" s="326"/>
      <c r="O191" s="326"/>
      <c r="P191" s="326"/>
      <c r="Q191" s="326"/>
      <c r="R191" s="326"/>
      <c r="S191" s="326"/>
      <c r="T191" s="326"/>
      <c r="U191" s="326"/>
      <c r="V191" s="327"/>
      <c r="W191" s="322">
        <f>W192+W193</f>
        <v>68613</v>
      </c>
      <c r="X191" s="323"/>
      <c r="Y191" s="323"/>
      <c r="Z191" s="324"/>
      <c r="AA191" s="322">
        <f>AA192+AA193</f>
        <v>0</v>
      </c>
      <c r="AB191" s="323"/>
      <c r="AC191" s="323"/>
      <c r="AD191" s="324"/>
      <c r="AE191" s="328">
        <f t="shared" ref="AE191:AE198" si="10">AA191/W191</f>
        <v>0</v>
      </c>
      <c r="AF191" s="329"/>
      <c r="AG191" s="329"/>
      <c r="AH191" s="330"/>
      <c r="AI191" s="322">
        <f t="shared" si="9"/>
        <v>-68613</v>
      </c>
      <c r="AJ191" s="323"/>
      <c r="AK191" s="323"/>
      <c r="AL191" s="324"/>
    </row>
    <row r="192" spans="2:38" ht="28.5" customHeight="1" x14ac:dyDescent="0.25">
      <c r="B192" s="307">
        <v>732151</v>
      </c>
      <c r="C192" s="308"/>
      <c r="D192" s="308"/>
      <c r="E192" s="308"/>
      <c r="F192" s="308"/>
      <c r="G192" s="309"/>
      <c r="H192" s="310" t="s">
        <v>431</v>
      </c>
      <c r="I192" s="311"/>
      <c r="J192" s="311"/>
      <c r="K192" s="311"/>
      <c r="L192" s="311"/>
      <c r="M192" s="311"/>
      <c r="N192" s="311"/>
      <c r="O192" s="311"/>
      <c r="P192" s="311"/>
      <c r="Q192" s="311"/>
      <c r="R192" s="311"/>
      <c r="S192" s="311"/>
      <c r="T192" s="311"/>
      <c r="U192" s="311"/>
      <c r="V192" s="312"/>
      <c r="W192" s="313">
        <v>0</v>
      </c>
      <c r="X192" s="314"/>
      <c r="Y192" s="314"/>
      <c r="Z192" s="315"/>
      <c r="AA192" s="313">
        <v>0</v>
      </c>
      <c r="AB192" s="314"/>
      <c r="AC192" s="314"/>
      <c r="AD192" s="315"/>
      <c r="AE192" s="318"/>
      <c r="AF192" s="319"/>
      <c r="AG192" s="319"/>
      <c r="AH192" s="320"/>
      <c r="AI192" s="313">
        <f t="shared" si="9"/>
        <v>0</v>
      </c>
      <c r="AJ192" s="314"/>
      <c r="AK192" s="314"/>
      <c r="AL192" s="315"/>
    </row>
    <row r="193" spans="2:38" ht="28.5" customHeight="1" x14ac:dyDescent="0.25">
      <c r="B193" s="307">
        <v>742341</v>
      </c>
      <c r="C193" s="308"/>
      <c r="D193" s="308"/>
      <c r="E193" s="308"/>
      <c r="F193" s="308"/>
      <c r="G193" s="309"/>
      <c r="H193" s="310" t="s">
        <v>446</v>
      </c>
      <c r="I193" s="311"/>
      <c r="J193" s="311"/>
      <c r="K193" s="311"/>
      <c r="L193" s="311"/>
      <c r="M193" s="311"/>
      <c r="N193" s="311"/>
      <c r="O193" s="311"/>
      <c r="P193" s="311"/>
      <c r="Q193" s="311"/>
      <c r="R193" s="311"/>
      <c r="S193" s="311"/>
      <c r="T193" s="311"/>
      <c r="U193" s="311"/>
      <c r="V193" s="312"/>
      <c r="W193" s="313">
        <v>68613</v>
      </c>
      <c r="X193" s="314"/>
      <c r="Y193" s="314"/>
      <c r="Z193" s="315"/>
      <c r="AA193" s="313">
        <v>0</v>
      </c>
      <c r="AB193" s="314"/>
      <c r="AC193" s="314"/>
      <c r="AD193" s="315"/>
      <c r="AE193" s="318">
        <f t="shared" ref="AE193" si="11">AA193/W193</f>
        <v>0</v>
      </c>
      <c r="AF193" s="319"/>
      <c r="AG193" s="319"/>
      <c r="AH193" s="320"/>
      <c r="AI193" s="313">
        <f t="shared" si="9"/>
        <v>-68613</v>
      </c>
      <c r="AJ193" s="314"/>
      <c r="AK193" s="314"/>
      <c r="AL193" s="315"/>
    </row>
    <row r="194" spans="2:38" ht="15.75" customHeight="1" x14ac:dyDescent="0.25">
      <c r="B194" s="505">
        <v>74</v>
      </c>
      <c r="C194" s="506"/>
      <c r="D194" s="506"/>
      <c r="E194" s="506"/>
      <c r="F194" s="506"/>
      <c r="G194" s="507"/>
      <c r="H194" s="508" t="s">
        <v>407</v>
      </c>
      <c r="I194" s="509"/>
      <c r="J194" s="509"/>
      <c r="K194" s="509"/>
      <c r="L194" s="509"/>
      <c r="M194" s="509"/>
      <c r="N194" s="509"/>
      <c r="O194" s="509"/>
      <c r="P194" s="509"/>
      <c r="Q194" s="509"/>
      <c r="R194" s="509"/>
      <c r="S194" s="509"/>
      <c r="T194" s="509"/>
      <c r="U194" s="509"/>
      <c r="V194" s="510"/>
      <c r="W194" s="511">
        <f>W195+W202+W212+W218+W216</f>
        <v>52677777</v>
      </c>
      <c r="X194" s="512"/>
      <c r="Y194" s="512"/>
      <c r="Z194" s="513"/>
      <c r="AA194" s="511">
        <f>AA195+AA202+AA212+AA218+AA216</f>
        <v>33878105.400000006</v>
      </c>
      <c r="AB194" s="512"/>
      <c r="AC194" s="512"/>
      <c r="AD194" s="513"/>
      <c r="AE194" s="337">
        <f t="shared" si="10"/>
        <v>0.64311949610174335</v>
      </c>
      <c r="AF194" s="338"/>
      <c r="AG194" s="338"/>
      <c r="AH194" s="339"/>
      <c r="AI194" s="511">
        <f t="shared" si="9"/>
        <v>-18799671.599999994</v>
      </c>
      <c r="AJ194" s="512"/>
      <c r="AK194" s="512"/>
      <c r="AL194" s="513"/>
    </row>
    <row r="195" spans="2:38" ht="15" customHeight="1" x14ac:dyDescent="0.25">
      <c r="B195" s="334">
        <v>741</v>
      </c>
      <c r="C195" s="335"/>
      <c r="D195" s="335"/>
      <c r="E195" s="335"/>
      <c r="F195" s="335"/>
      <c r="G195" s="336"/>
      <c r="H195" s="325" t="s">
        <v>241</v>
      </c>
      <c r="I195" s="326"/>
      <c r="J195" s="326"/>
      <c r="K195" s="326"/>
      <c r="L195" s="326"/>
      <c r="M195" s="326"/>
      <c r="N195" s="326"/>
      <c r="O195" s="326"/>
      <c r="P195" s="326"/>
      <c r="Q195" s="326"/>
      <c r="R195" s="326"/>
      <c r="S195" s="326"/>
      <c r="T195" s="326"/>
      <c r="U195" s="326"/>
      <c r="V195" s="327"/>
      <c r="W195" s="322">
        <f>SUM(W196:Z201)</f>
        <v>24991277</v>
      </c>
      <c r="X195" s="323"/>
      <c r="Y195" s="323"/>
      <c r="Z195" s="324"/>
      <c r="AA195" s="322">
        <f>SUM(AA196:AD201)</f>
        <v>13953463.870000001</v>
      </c>
      <c r="AB195" s="323"/>
      <c r="AC195" s="323"/>
      <c r="AD195" s="324"/>
      <c r="AE195" s="328">
        <f t="shared" si="10"/>
        <v>0.55833336847892967</v>
      </c>
      <c r="AF195" s="329"/>
      <c r="AG195" s="329"/>
      <c r="AH195" s="330"/>
      <c r="AI195" s="322">
        <f t="shared" si="9"/>
        <v>-11037813.129999999</v>
      </c>
      <c r="AJ195" s="323"/>
      <c r="AK195" s="323"/>
      <c r="AL195" s="324"/>
    </row>
    <row r="196" spans="2:38" ht="42" customHeight="1" x14ac:dyDescent="0.25">
      <c r="B196" s="307">
        <v>741151</v>
      </c>
      <c r="C196" s="308"/>
      <c r="D196" s="308"/>
      <c r="E196" s="308"/>
      <c r="F196" s="308"/>
      <c r="G196" s="309"/>
      <c r="H196" s="310" t="s">
        <v>374</v>
      </c>
      <c r="I196" s="311"/>
      <c r="J196" s="311"/>
      <c r="K196" s="311"/>
      <c r="L196" s="311"/>
      <c r="M196" s="311"/>
      <c r="N196" s="311"/>
      <c r="O196" s="311"/>
      <c r="P196" s="311"/>
      <c r="Q196" s="311"/>
      <c r="R196" s="311"/>
      <c r="S196" s="311"/>
      <c r="T196" s="311"/>
      <c r="U196" s="311"/>
      <c r="V196" s="312"/>
      <c r="W196" s="313">
        <v>92012</v>
      </c>
      <c r="X196" s="314"/>
      <c r="Y196" s="314"/>
      <c r="Z196" s="315"/>
      <c r="AA196" s="313">
        <v>1197734.6399999999</v>
      </c>
      <c r="AB196" s="314"/>
      <c r="AC196" s="314"/>
      <c r="AD196" s="315"/>
      <c r="AE196" s="318">
        <f t="shared" si="10"/>
        <v>13.017156892579228</v>
      </c>
      <c r="AF196" s="319"/>
      <c r="AG196" s="319"/>
      <c r="AH196" s="320"/>
      <c r="AI196" s="313">
        <f t="shared" ref="AI196:AI201" si="12">AA196-W196</f>
        <v>1105722.6399999999</v>
      </c>
      <c r="AJ196" s="314"/>
      <c r="AK196" s="314"/>
      <c r="AL196" s="315"/>
    </row>
    <row r="197" spans="2:38" ht="29.25" customHeight="1" x14ac:dyDescent="0.25">
      <c r="B197" s="307">
        <v>741511</v>
      </c>
      <c r="C197" s="308"/>
      <c r="D197" s="308"/>
      <c r="E197" s="308"/>
      <c r="F197" s="308"/>
      <c r="G197" s="309"/>
      <c r="H197" s="310" t="s">
        <v>373</v>
      </c>
      <c r="I197" s="311"/>
      <c r="J197" s="311"/>
      <c r="K197" s="311"/>
      <c r="L197" s="311"/>
      <c r="M197" s="311"/>
      <c r="N197" s="311"/>
      <c r="O197" s="311"/>
      <c r="P197" s="311"/>
      <c r="Q197" s="311"/>
      <c r="R197" s="311"/>
      <c r="S197" s="311"/>
      <c r="T197" s="311"/>
      <c r="U197" s="311"/>
      <c r="V197" s="312"/>
      <c r="W197" s="313">
        <v>14900000</v>
      </c>
      <c r="X197" s="314"/>
      <c r="Y197" s="314"/>
      <c r="Z197" s="315"/>
      <c r="AA197" s="313">
        <v>8171522.3499999996</v>
      </c>
      <c r="AB197" s="314"/>
      <c r="AC197" s="314"/>
      <c r="AD197" s="315"/>
      <c r="AE197" s="318">
        <f t="shared" si="10"/>
        <v>0.54842431879194631</v>
      </c>
      <c r="AF197" s="319"/>
      <c r="AG197" s="319"/>
      <c r="AH197" s="320"/>
      <c r="AI197" s="313">
        <f t="shared" si="12"/>
        <v>-6728477.6500000004</v>
      </c>
      <c r="AJ197" s="314"/>
      <c r="AK197" s="314"/>
      <c r="AL197" s="315"/>
    </row>
    <row r="198" spans="2:38" ht="45.75" customHeight="1" x14ac:dyDescent="0.25">
      <c r="B198" s="307">
        <v>741522</v>
      </c>
      <c r="C198" s="308"/>
      <c r="D198" s="308"/>
      <c r="E198" s="308"/>
      <c r="F198" s="308"/>
      <c r="G198" s="309"/>
      <c r="H198" s="310" t="s">
        <v>375</v>
      </c>
      <c r="I198" s="311"/>
      <c r="J198" s="311"/>
      <c r="K198" s="311"/>
      <c r="L198" s="311"/>
      <c r="M198" s="311"/>
      <c r="N198" s="311"/>
      <c r="O198" s="311"/>
      <c r="P198" s="311"/>
      <c r="Q198" s="311"/>
      <c r="R198" s="311"/>
      <c r="S198" s="311"/>
      <c r="T198" s="311"/>
      <c r="U198" s="311"/>
      <c r="V198" s="312"/>
      <c r="W198" s="313">
        <v>9999265</v>
      </c>
      <c r="X198" s="314"/>
      <c r="Y198" s="314"/>
      <c r="Z198" s="315"/>
      <c r="AA198" s="313">
        <v>4349349.75</v>
      </c>
      <c r="AB198" s="314"/>
      <c r="AC198" s="314"/>
      <c r="AD198" s="315"/>
      <c r="AE198" s="318">
        <f t="shared" si="10"/>
        <v>0.43496694507046268</v>
      </c>
      <c r="AF198" s="319"/>
      <c r="AG198" s="319"/>
      <c r="AH198" s="320"/>
      <c r="AI198" s="313">
        <f t="shared" si="12"/>
        <v>-5649915.25</v>
      </c>
      <c r="AJ198" s="314"/>
      <c r="AK198" s="314"/>
      <c r="AL198" s="315"/>
    </row>
    <row r="199" spans="2:38" ht="88.5" customHeight="1" x14ac:dyDescent="0.25">
      <c r="B199" s="307">
        <v>741531</v>
      </c>
      <c r="C199" s="308"/>
      <c r="D199" s="308"/>
      <c r="E199" s="308"/>
      <c r="F199" s="308"/>
      <c r="G199" s="309"/>
      <c r="H199" s="310" t="s">
        <v>457</v>
      </c>
      <c r="I199" s="311"/>
      <c r="J199" s="311"/>
      <c r="K199" s="311"/>
      <c r="L199" s="311"/>
      <c r="M199" s="311"/>
      <c r="N199" s="311"/>
      <c r="O199" s="311"/>
      <c r="P199" s="311"/>
      <c r="Q199" s="311"/>
      <c r="R199" s="311"/>
      <c r="S199" s="311"/>
      <c r="T199" s="311"/>
      <c r="U199" s="311"/>
      <c r="V199" s="312"/>
      <c r="W199" s="313">
        <v>0</v>
      </c>
      <c r="X199" s="314"/>
      <c r="Y199" s="314"/>
      <c r="Z199" s="315"/>
      <c r="AA199" s="313">
        <v>0</v>
      </c>
      <c r="AB199" s="314"/>
      <c r="AC199" s="314"/>
      <c r="AD199" s="315"/>
      <c r="AE199" s="318"/>
      <c r="AF199" s="319"/>
      <c r="AG199" s="319"/>
      <c r="AH199" s="320"/>
      <c r="AI199" s="313">
        <f t="shared" si="12"/>
        <v>0</v>
      </c>
      <c r="AJ199" s="314"/>
      <c r="AK199" s="314"/>
      <c r="AL199" s="315"/>
    </row>
    <row r="200" spans="2:38" ht="31.5" customHeight="1" x14ac:dyDescent="0.25">
      <c r="B200" s="307">
        <v>741534</v>
      </c>
      <c r="C200" s="308"/>
      <c r="D200" s="308"/>
      <c r="E200" s="308"/>
      <c r="F200" s="308"/>
      <c r="G200" s="309"/>
      <c r="H200" s="310" t="s">
        <v>376</v>
      </c>
      <c r="I200" s="311"/>
      <c r="J200" s="311"/>
      <c r="K200" s="311"/>
      <c r="L200" s="311"/>
      <c r="M200" s="311"/>
      <c r="N200" s="311"/>
      <c r="O200" s="311"/>
      <c r="P200" s="311"/>
      <c r="Q200" s="311"/>
      <c r="R200" s="311"/>
      <c r="S200" s="311"/>
      <c r="T200" s="311"/>
      <c r="U200" s="311"/>
      <c r="V200" s="312"/>
      <c r="W200" s="313">
        <v>0</v>
      </c>
      <c r="X200" s="314"/>
      <c r="Y200" s="314"/>
      <c r="Z200" s="315"/>
      <c r="AA200" s="313">
        <v>15595.31</v>
      </c>
      <c r="AB200" s="314"/>
      <c r="AC200" s="314"/>
      <c r="AD200" s="315"/>
      <c r="AE200" s="318" t="e">
        <f>AA200/W200</f>
        <v>#DIV/0!</v>
      </c>
      <c r="AF200" s="319"/>
      <c r="AG200" s="319"/>
      <c r="AH200" s="320"/>
      <c r="AI200" s="313">
        <f t="shared" si="12"/>
        <v>15595.31</v>
      </c>
      <c r="AJ200" s="314"/>
      <c r="AK200" s="314"/>
      <c r="AL200" s="315"/>
    </row>
    <row r="201" spans="2:38" ht="28.5" customHeight="1" x14ac:dyDescent="0.25">
      <c r="B201" s="307">
        <v>741596</v>
      </c>
      <c r="C201" s="308"/>
      <c r="D201" s="308"/>
      <c r="E201" s="308"/>
      <c r="F201" s="308"/>
      <c r="G201" s="309"/>
      <c r="H201" s="331" t="s">
        <v>447</v>
      </c>
      <c r="I201" s="332"/>
      <c r="J201" s="332"/>
      <c r="K201" s="332"/>
      <c r="L201" s="332"/>
      <c r="M201" s="332"/>
      <c r="N201" s="332"/>
      <c r="O201" s="332"/>
      <c r="P201" s="332"/>
      <c r="Q201" s="332"/>
      <c r="R201" s="332"/>
      <c r="S201" s="332"/>
      <c r="T201" s="332"/>
      <c r="U201" s="332"/>
      <c r="V201" s="333"/>
      <c r="W201" s="313">
        <v>0</v>
      </c>
      <c r="X201" s="314"/>
      <c r="Y201" s="314"/>
      <c r="Z201" s="315"/>
      <c r="AA201" s="313">
        <v>219261.82</v>
      </c>
      <c r="AB201" s="314"/>
      <c r="AC201" s="314"/>
      <c r="AD201" s="315"/>
      <c r="AE201" s="318" t="e">
        <f>AA201/W201</f>
        <v>#DIV/0!</v>
      </c>
      <c r="AF201" s="319"/>
      <c r="AG201" s="319"/>
      <c r="AH201" s="320"/>
      <c r="AI201" s="313">
        <f t="shared" si="12"/>
        <v>219261.82</v>
      </c>
      <c r="AJ201" s="314"/>
      <c r="AK201" s="314"/>
      <c r="AL201" s="315"/>
    </row>
    <row r="202" spans="2:38" ht="15" customHeight="1" x14ac:dyDescent="0.25">
      <c r="B202" s="334">
        <v>742</v>
      </c>
      <c r="C202" s="335"/>
      <c r="D202" s="335"/>
      <c r="E202" s="335"/>
      <c r="F202" s="335"/>
      <c r="G202" s="336"/>
      <c r="H202" s="325" t="s">
        <v>245</v>
      </c>
      <c r="I202" s="326"/>
      <c r="J202" s="326"/>
      <c r="K202" s="326"/>
      <c r="L202" s="326"/>
      <c r="M202" s="326"/>
      <c r="N202" s="326"/>
      <c r="O202" s="326"/>
      <c r="P202" s="326"/>
      <c r="Q202" s="326"/>
      <c r="R202" s="326"/>
      <c r="S202" s="326"/>
      <c r="T202" s="326"/>
      <c r="U202" s="326"/>
      <c r="V202" s="327"/>
      <c r="W202" s="322">
        <f>SUM(W203:Z211)</f>
        <v>16247000</v>
      </c>
      <c r="X202" s="323"/>
      <c r="Y202" s="323"/>
      <c r="Z202" s="324"/>
      <c r="AA202" s="322">
        <f>SUM(AA203:AD211)</f>
        <v>19758782.970000003</v>
      </c>
      <c r="AB202" s="323"/>
      <c r="AC202" s="323"/>
      <c r="AD202" s="324"/>
      <c r="AE202" s="328">
        <f>AA202/W202</f>
        <v>1.2161496257770668</v>
      </c>
      <c r="AF202" s="329"/>
      <c r="AG202" s="329"/>
      <c r="AH202" s="330"/>
      <c r="AI202" s="322">
        <f>AA202-W202</f>
        <v>3511782.9700000025</v>
      </c>
      <c r="AJ202" s="323"/>
      <c r="AK202" s="323"/>
      <c r="AL202" s="324"/>
    </row>
    <row r="203" spans="2:38" ht="27.75" customHeight="1" x14ac:dyDescent="0.25">
      <c r="B203" s="307">
        <v>742126</v>
      </c>
      <c r="C203" s="308"/>
      <c r="D203" s="308"/>
      <c r="E203" s="308"/>
      <c r="F203" s="308"/>
      <c r="G203" s="309"/>
      <c r="H203" s="310" t="s">
        <v>377</v>
      </c>
      <c r="I203" s="311"/>
      <c r="J203" s="311"/>
      <c r="K203" s="311"/>
      <c r="L203" s="311"/>
      <c r="M203" s="311"/>
      <c r="N203" s="311"/>
      <c r="O203" s="311"/>
      <c r="P203" s="311"/>
      <c r="Q203" s="311"/>
      <c r="R203" s="311"/>
      <c r="S203" s="311"/>
      <c r="T203" s="311"/>
      <c r="U203" s="311"/>
      <c r="V203" s="312"/>
      <c r="W203" s="313">
        <v>0</v>
      </c>
      <c r="X203" s="314"/>
      <c r="Y203" s="314"/>
      <c r="Z203" s="315"/>
      <c r="AA203" s="313">
        <v>0</v>
      </c>
      <c r="AB203" s="314"/>
      <c r="AC203" s="314"/>
      <c r="AD203" s="315"/>
      <c r="AE203" s="318"/>
      <c r="AF203" s="319"/>
      <c r="AG203" s="319"/>
      <c r="AH203" s="320"/>
      <c r="AI203" s="313">
        <f t="shared" ref="AI203:AI208" si="13">AA203-W203</f>
        <v>0</v>
      </c>
      <c r="AJ203" s="314"/>
      <c r="AK203" s="314"/>
      <c r="AL203" s="315"/>
    </row>
    <row r="204" spans="2:38" ht="57" customHeight="1" x14ac:dyDescent="0.25">
      <c r="B204" s="307">
        <v>742155</v>
      </c>
      <c r="C204" s="308"/>
      <c r="D204" s="308"/>
      <c r="E204" s="308"/>
      <c r="F204" s="308"/>
      <c r="G204" s="309"/>
      <c r="H204" s="310" t="s">
        <v>378</v>
      </c>
      <c r="I204" s="311"/>
      <c r="J204" s="311"/>
      <c r="K204" s="311"/>
      <c r="L204" s="311"/>
      <c r="M204" s="311"/>
      <c r="N204" s="311"/>
      <c r="O204" s="311"/>
      <c r="P204" s="311"/>
      <c r="Q204" s="311"/>
      <c r="R204" s="311"/>
      <c r="S204" s="311"/>
      <c r="T204" s="311"/>
      <c r="U204" s="311"/>
      <c r="V204" s="312"/>
      <c r="W204" s="313">
        <v>1900000</v>
      </c>
      <c r="X204" s="314"/>
      <c r="Y204" s="314"/>
      <c r="Z204" s="315"/>
      <c r="AA204" s="313">
        <v>1618915.97</v>
      </c>
      <c r="AB204" s="314"/>
      <c r="AC204" s="314"/>
      <c r="AD204" s="315"/>
      <c r="AE204" s="318">
        <f t="shared" ref="AE204:AE209" si="14">AA204/W204</f>
        <v>0.85206103684210521</v>
      </c>
      <c r="AF204" s="319"/>
      <c r="AG204" s="319"/>
      <c r="AH204" s="320"/>
      <c r="AI204" s="313">
        <f t="shared" si="13"/>
        <v>-281084.03000000003</v>
      </c>
      <c r="AJ204" s="314"/>
      <c r="AK204" s="314"/>
      <c r="AL204" s="315"/>
    </row>
    <row r="205" spans="2:38" ht="45.75" customHeight="1" x14ac:dyDescent="0.25">
      <c r="B205" s="307">
        <v>742156</v>
      </c>
      <c r="C205" s="308"/>
      <c r="D205" s="308"/>
      <c r="E205" s="308"/>
      <c r="F205" s="308"/>
      <c r="G205" s="309"/>
      <c r="H205" s="310" t="s">
        <v>427</v>
      </c>
      <c r="I205" s="311"/>
      <c r="J205" s="311"/>
      <c r="K205" s="311"/>
      <c r="L205" s="311"/>
      <c r="M205" s="311"/>
      <c r="N205" s="311"/>
      <c r="O205" s="311"/>
      <c r="P205" s="311"/>
      <c r="Q205" s="311"/>
      <c r="R205" s="311"/>
      <c r="S205" s="311"/>
      <c r="T205" s="311"/>
      <c r="U205" s="311"/>
      <c r="V205" s="312"/>
      <c r="W205" s="313">
        <v>9000000</v>
      </c>
      <c r="X205" s="314"/>
      <c r="Y205" s="314"/>
      <c r="Z205" s="315"/>
      <c r="AA205" s="313">
        <v>8801453</v>
      </c>
      <c r="AB205" s="314"/>
      <c r="AC205" s="314"/>
      <c r="AD205" s="315"/>
      <c r="AE205" s="318">
        <f t="shared" si="14"/>
        <v>0.97793922222222218</v>
      </c>
      <c r="AF205" s="319"/>
      <c r="AG205" s="319"/>
      <c r="AH205" s="320"/>
      <c r="AI205" s="313">
        <f t="shared" si="13"/>
        <v>-198547</v>
      </c>
      <c r="AJ205" s="314"/>
      <c r="AK205" s="314"/>
      <c r="AL205" s="315"/>
    </row>
    <row r="206" spans="2:38" ht="45.75" customHeight="1" x14ac:dyDescent="0.25">
      <c r="B206" s="307">
        <v>742251</v>
      </c>
      <c r="C206" s="308"/>
      <c r="D206" s="308"/>
      <c r="E206" s="308"/>
      <c r="F206" s="308"/>
      <c r="G206" s="309"/>
      <c r="H206" s="331" t="s">
        <v>436</v>
      </c>
      <c r="I206" s="332"/>
      <c r="J206" s="332"/>
      <c r="K206" s="332"/>
      <c r="L206" s="332"/>
      <c r="M206" s="332"/>
      <c r="N206" s="332"/>
      <c r="O206" s="332"/>
      <c r="P206" s="332"/>
      <c r="Q206" s="332"/>
      <c r="R206" s="332"/>
      <c r="S206" s="332"/>
      <c r="T206" s="332"/>
      <c r="U206" s="332"/>
      <c r="V206" s="333"/>
      <c r="W206" s="313">
        <v>300000</v>
      </c>
      <c r="X206" s="314"/>
      <c r="Y206" s="314"/>
      <c r="Z206" s="315"/>
      <c r="AA206" s="313">
        <v>344100</v>
      </c>
      <c r="AB206" s="314"/>
      <c r="AC206" s="314"/>
      <c r="AD206" s="315"/>
      <c r="AE206" s="318">
        <f>AA206/W206</f>
        <v>1.147</v>
      </c>
      <c r="AF206" s="319"/>
      <c r="AG206" s="319"/>
      <c r="AH206" s="320"/>
      <c r="AI206" s="313">
        <f>AA206-W206</f>
        <v>44100</v>
      </c>
      <c r="AJ206" s="314"/>
      <c r="AK206" s="314"/>
      <c r="AL206" s="315"/>
    </row>
    <row r="207" spans="2:38" ht="36" customHeight="1" x14ac:dyDescent="0.25">
      <c r="B207" s="307">
        <v>742253</v>
      </c>
      <c r="C207" s="308"/>
      <c r="D207" s="308"/>
      <c r="E207" s="308"/>
      <c r="F207" s="308"/>
      <c r="G207" s="309"/>
      <c r="H207" s="310" t="s">
        <v>379</v>
      </c>
      <c r="I207" s="311"/>
      <c r="J207" s="311"/>
      <c r="K207" s="311"/>
      <c r="L207" s="311"/>
      <c r="M207" s="311"/>
      <c r="N207" s="311"/>
      <c r="O207" s="311"/>
      <c r="P207" s="311"/>
      <c r="Q207" s="311"/>
      <c r="R207" s="311"/>
      <c r="S207" s="311"/>
      <c r="T207" s="311"/>
      <c r="U207" s="311"/>
      <c r="V207" s="312"/>
      <c r="W207" s="313">
        <v>300000</v>
      </c>
      <c r="X207" s="314"/>
      <c r="Y207" s="314"/>
      <c r="Z207" s="315"/>
      <c r="AA207" s="313">
        <v>285000.15000000002</v>
      </c>
      <c r="AB207" s="314"/>
      <c r="AC207" s="314"/>
      <c r="AD207" s="315"/>
      <c r="AE207" s="318">
        <f t="shared" si="14"/>
        <v>0.95000050000000003</v>
      </c>
      <c r="AF207" s="319"/>
      <c r="AG207" s="319"/>
      <c r="AH207" s="320"/>
      <c r="AI207" s="313">
        <f t="shared" si="13"/>
        <v>-14999.849999999977</v>
      </c>
      <c r="AJ207" s="314"/>
      <c r="AK207" s="314"/>
      <c r="AL207" s="315"/>
    </row>
    <row r="208" spans="2:38" ht="29.25" customHeight="1" x14ac:dyDescent="0.25">
      <c r="B208" s="307">
        <v>742255</v>
      </c>
      <c r="C208" s="308"/>
      <c r="D208" s="308"/>
      <c r="E208" s="308"/>
      <c r="F208" s="308"/>
      <c r="G208" s="309"/>
      <c r="H208" s="310" t="s">
        <v>380</v>
      </c>
      <c r="I208" s="311"/>
      <c r="J208" s="311"/>
      <c r="K208" s="311"/>
      <c r="L208" s="311"/>
      <c r="M208" s="311"/>
      <c r="N208" s="311"/>
      <c r="O208" s="311"/>
      <c r="P208" s="311"/>
      <c r="Q208" s="311"/>
      <c r="R208" s="311"/>
      <c r="S208" s="311"/>
      <c r="T208" s="311"/>
      <c r="U208" s="311"/>
      <c r="V208" s="312"/>
      <c r="W208" s="313">
        <v>1500000</v>
      </c>
      <c r="X208" s="314"/>
      <c r="Y208" s="314"/>
      <c r="Z208" s="315"/>
      <c r="AA208" s="313">
        <v>755500</v>
      </c>
      <c r="AB208" s="314"/>
      <c r="AC208" s="314"/>
      <c r="AD208" s="315"/>
      <c r="AE208" s="318">
        <f t="shared" si="14"/>
        <v>0.50366666666666671</v>
      </c>
      <c r="AF208" s="319"/>
      <c r="AG208" s="319"/>
      <c r="AH208" s="320"/>
      <c r="AI208" s="313">
        <f t="shared" si="13"/>
        <v>-744500</v>
      </c>
      <c r="AJ208" s="314"/>
      <c r="AK208" s="314"/>
      <c r="AL208" s="315"/>
    </row>
    <row r="209" spans="2:38" ht="30" customHeight="1" x14ac:dyDescent="0.25">
      <c r="B209" s="307">
        <v>742351</v>
      </c>
      <c r="C209" s="308"/>
      <c r="D209" s="308"/>
      <c r="E209" s="308"/>
      <c r="F209" s="308"/>
      <c r="G209" s="309"/>
      <c r="H209" s="310" t="s">
        <v>381</v>
      </c>
      <c r="I209" s="311"/>
      <c r="J209" s="311"/>
      <c r="K209" s="311"/>
      <c r="L209" s="311"/>
      <c r="M209" s="311"/>
      <c r="N209" s="311"/>
      <c r="O209" s="311"/>
      <c r="P209" s="311"/>
      <c r="Q209" s="311"/>
      <c r="R209" s="311"/>
      <c r="S209" s="311"/>
      <c r="T209" s="311"/>
      <c r="U209" s="311"/>
      <c r="V209" s="312"/>
      <c r="W209" s="313">
        <v>1620000</v>
      </c>
      <c r="X209" s="314"/>
      <c r="Y209" s="314"/>
      <c r="Z209" s="315"/>
      <c r="AA209" s="313">
        <v>6634130</v>
      </c>
      <c r="AB209" s="314"/>
      <c r="AC209" s="314"/>
      <c r="AD209" s="315"/>
      <c r="AE209" s="318">
        <f t="shared" si="14"/>
        <v>4.0951419753086418</v>
      </c>
      <c r="AF209" s="319"/>
      <c r="AG209" s="319"/>
      <c r="AH209" s="320"/>
      <c r="AI209" s="313">
        <f t="shared" ref="AI209:AI215" si="15">AA209-W209</f>
        <v>5014130</v>
      </c>
      <c r="AJ209" s="314"/>
      <c r="AK209" s="314"/>
      <c r="AL209" s="315"/>
    </row>
    <row r="210" spans="2:38" ht="30" customHeight="1" x14ac:dyDescent="0.25">
      <c r="B210" s="307">
        <v>742372</v>
      </c>
      <c r="C210" s="308"/>
      <c r="D210" s="308"/>
      <c r="E210" s="308"/>
      <c r="F210" s="308"/>
      <c r="G210" s="309"/>
      <c r="H210" s="310" t="s">
        <v>428</v>
      </c>
      <c r="I210" s="311"/>
      <c r="J210" s="311"/>
      <c r="K210" s="311"/>
      <c r="L210" s="311"/>
      <c r="M210" s="311"/>
      <c r="N210" s="311"/>
      <c r="O210" s="311"/>
      <c r="P210" s="311"/>
      <c r="Q210" s="311"/>
      <c r="R210" s="311"/>
      <c r="S210" s="311"/>
      <c r="T210" s="311"/>
      <c r="U210" s="311"/>
      <c r="V210" s="312"/>
      <c r="W210" s="313">
        <v>507000</v>
      </c>
      <c r="X210" s="314"/>
      <c r="Y210" s="314"/>
      <c r="Z210" s="315"/>
      <c r="AA210" s="365">
        <v>68158.850000000006</v>
      </c>
      <c r="AB210" s="366"/>
      <c r="AC210" s="366"/>
      <c r="AD210" s="367"/>
      <c r="AE210" s="318">
        <f t="shared" ref="AE210:AE215" si="16">AA210/W210</f>
        <v>0.13443560157790929</v>
      </c>
      <c r="AF210" s="319"/>
      <c r="AG210" s="319"/>
      <c r="AH210" s="320"/>
      <c r="AI210" s="313">
        <f t="shared" si="15"/>
        <v>-438841.15</v>
      </c>
      <c r="AJ210" s="314"/>
      <c r="AK210" s="314"/>
      <c r="AL210" s="315"/>
    </row>
    <row r="211" spans="2:38" ht="30" customHeight="1" x14ac:dyDescent="0.25">
      <c r="B211" s="307">
        <v>742378</v>
      </c>
      <c r="C211" s="308"/>
      <c r="D211" s="308"/>
      <c r="E211" s="308"/>
      <c r="F211" s="308"/>
      <c r="G211" s="309"/>
      <c r="H211" s="310" t="s">
        <v>435</v>
      </c>
      <c r="I211" s="311"/>
      <c r="J211" s="311"/>
      <c r="K211" s="311"/>
      <c r="L211" s="311"/>
      <c r="M211" s="311"/>
      <c r="N211" s="311"/>
      <c r="O211" s="311"/>
      <c r="P211" s="311"/>
      <c r="Q211" s="311"/>
      <c r="R211" s="311"/>
      <c r="S211" s="311"/>
      <c r="T211" s="311"/>
      <c r="U211" s="311"/>
      <c r="V211" s="312"/>
      <c r="W211" s="313">
        <v>1120000</v>
      </c>
      <c r="X211" s="314"/>
      <c r="Y211" s="314"/>
      <c r="Z211" s="315"/>
      <c r="AA211" s="365">
        <v>1251525</v>
      </c>
      <c r="AB211" s="366"/>
      <c r="AC211" s="366"/>
      <c r="AD211" s="367"/>
      <c r="AE211" s="318">
        <f t="shared" si="16"/>
        <v>1.1174330357142856</v>
      </c>
      <c r="AF211" s="319"/>
      <c r="AG211" s="319"/>
      <c r="AH211" s="320"/>
      <c r="AI211" s="313">
        <f t="shared" si="15"/>
        <v>131525</v>
      </c>
      <c r="AJ211" s="314"/>
      <c r="AK211" s="314"/>
      <c r="AL211" s="315"/>
    </row>
    <row r="212" spans="2:38" ht="30" customHeight="1" x14ac:dyDescent="0.25">
      <c r="B212" s="334">
        <v>743</v>
      </c>
      <c r="C212" s="335"/>
      <c r="D212" s="335"/>
      <c r="E212" s="335"/>
      <c r="F212" s="335"/>
      <c r="G212" s="336"/>
      <c r="H212" s="325" t="s">
        <v>250</v>
      </c>
      <c r="I212" s="326"/>
      <c r="J212" s="326"/>
      <c r="K212" s="326"/>
      <c r="L212" s="326"/>
      <c r="M212" s="326"/>
      <c r="N212" s="326"/>
      <c r="O212" s="326"/>
      <c r="P212" s="326"/>
      <c r="Q212" s="326"/>
      <c r="R212" s="326"/>
      <c r="S212" s="326"/>
      <c r="T212" s="326"/>
      <c r="U212" s="326"/>
      <c r="V212" s="327"/>
      <c r="W212" s="322">
        <f>SUM(W213:Z215)</f>
        <v>9639500</v>
      </c>
      <c r="X212" s="323"/>
      <c r="Y212" s="323"/>
      <c r="Z212" s="324"/>
      <c r="AA212" s="322">
        <f>SUM(AA213:AD215)</f>
        <v>163458.56</v>
      </c>
      <c r="AB212" s="323"/>
      <c r="AC212" s="323"/>
      <c r="AD212" s="324"/>
      <c r="AE212" s="328">
        <f t="shared" si="16"/>
        <v>1.6957161678510295E-2</v>
      </c>
      <c r="AF212" s="329"/>
      <c r="AG212" s="329"/>
      <c r="AH212" s="330"/>
      <c r="AI212" s="322">
        <f t="shared" si="15"/>
        <v>-9476041.4399999995</v>
      </c>
      <c r="AJ212" s="323"/>
      <c r="AK212" s="323"/>
      <c r="AL212" s="324"/>
    </row>
    <row r="213" spans="2:38" ht="42.75" customHeight="1" x14ac:dyDescent="0.25">
      <c r="B213" s="307">
        <v>743324</v>
      </c>
      <c r="C213" s="308"/>
      <c r="D213" s="308"/>
      <c r="E213" s="308"/>
      <c r="F213" s="308"/>
      <c r="G213" s="309"/>
      <c r="H213" s="310" t="s">
        <v>382</v>
      </c>
      <c r="I213" s="311"/>
      <c r="J213" s="311"/>
      <c r="K213" s="311"/>
      <c r="L213" s="311"/>
      <c r="M213" s="311"/>
      <c r="N213" s="311"/>
      <c r="O213" s="311"/>
      <c r="P213" s="311"/>
      <c r="Q213" s="311"/>
      <c r="R213" s="311"/>
      <c r="S213" s="311"/>
      <c r="T213" s="311"/>
      <c r="U213" s="311"/>
      <c r="V213" s="312"/>
      <c r="W213" s="313">
        <v>9000000</v>
      </c>
      <c r="X213" s="314"/>
      <c r="Y213" s="314"/>
      <c r="Z213" s="315"/>
      <c r="AA213" s="313">
        <v>0</v>
      </c>
      <c r="AB213" s="314"/>
      <c r="AC213" s="314"/>
      <c r="AD213" s="315"/>
      <c r="AE213" s="318">
        <f t="shared" si="16"/>
        <v>0</v>
      </c>
      <c r="AF213" s="319"/>
      <c r="AG213" s="319"/>
      <c r="AH213" s="320"/>
      <c r="AI213" s="313">
        <f t="shared" si="15"/>
        <v>-9000000</v>
      </c>
      <c r="AJ213" s="314"/>
      <c r="AK213" s="314"/>
      <c r="AL213" s="315"/>
    </row>
    <row r="214" spans="2:38" ht="42.75" customHeight="1" x14ac:dyDescent="0.25">
      <c r="B214" s="307">
        <v>743353</v>
      </c>
      <c r="C214" s="308"/>
      <c r="D214" s="308"/>
      <c r="E214" s="308"/>
      <c r="F214" s="308"/>
      <c r="G214" s="309"/>
      <c r="H214" s="310" t="s">
        <v>437</v>
      </c>
      <c r="I214" s="311"/>
      <c r="J214" s="311"/>
      <c r="K214" s="311"/>
      <c r="L214" s="311"/>
      <c r="M214" s="311"/>
      <c r="N214" s="311"/>
      <c r="O214" s="311"/>
      <c r="P214" s="311"/>
      <c r="Q214" s="311"/>
      <c r="R214" s="311"/>
      <c r="S214" s="311"/>
      <c r="T214" s="311"/>
      <c r="U214" s="311"/>
      <c r="V214" s="312"/>
      <c r="W214" s="313">
        <v>632228</v>
      </c>
      <c r="X214" s="314"/>
      <c r="Y214" s="314"/>
      <c r="Z214" s="315"/>
      <c r="AA214" s="313">
        <v>150000</v>
      </c>
      <c r="AB214" s="314"/>
      <c r="AC214" s="314"/>
      <c r="AD214" s="315"/>
      <c r="AE214" s="318">
        <f t="shared" si="16"/>
        <v>0.23725617973262811</v>
      </c>
      <c r="AF214" s="319"/>
      <c r="AG214" s="319"/>
      <c r="AH214" s="320"/>
      <c r="AI214" s="313">
        <f t="shared" si="15"/>
        <v>-482228</v>
      </c>
      <c r="AJ214" s="314"/>
      <c r="AK214" s="314"/>
      <c r="AL214" s="315"/>
    </row>
    <row r="215" spans="2:38" ht="42" customHeight="1" x14ac:dyDescent="0.25">
      <c r="B215" s="307">
        <v>743924</v>
      </c>
      <c r="C215" s="308"/>
      <c r="D215" s="308"/>
      <c r="E215" s="308"/>
      <c r="F215" s="308"/>
      <c r="G215" s="309"/>
      <c r="H215" s="310" t="s">
        <v>383</v>
      </c>
      <c r="I215" s="311"/>
      <c r="J215" s="311"/>
      <c r="K215" s="311"/>
      <c r="L215" s="311"/>
      <c r="M215" s="311"/>
      <c r="N215" s="311"/>
      <c r="O215" s="311"/>
      <c r="P215" s="311"/>
      <c r="Q215" s="311"/>
      <c r="R215" s="311"/>
      <c r="S215" s="311"/>
      <c r="T215" s="311"/>
      <c r="U215" s="311"/>
      <c r="V215" s="312"/>
      <c r="W215" s="313">
        <v>7272</v>
      </c>
      <c r="X215" s="314"/>
      <c r="Y215" s="314"/>
      <c r="Z215" s="315"/>
      <c r="AA215" s="313">
        <v>13458.56</v>
      </c>
      <c r="AB215" s="314"/>
      <c r="AC215" s="314"/>
      <c r="AD215" s="315"/>
      <c r="AE215" s="318">
        <f t="shared" si="16"/>
        <v>1.8507370737073707</v>
      </c>
      <c r="AF215" s="319"/>
      <c r="AG215" s="319"/>
      <c r="AH215" s="320"/>
      <c r="AI215" s="313">
        <f t="shared" si="15"/>
        <v>6186.5599999999995</v>
      </c>
      <c r="AJ215" s="314"/>
      <c r="AK215" s="314"/>
      <c r="AL215" s="315"/>
    </row>
    <row r="216" spans="2:38" ht="28.5" customHeight="1" x14ac:dyDescent="0.25">
      <c r="B216" s="334">
        <v>744</v>
      </c>
      <c r="C216" s="335"/>
      <c r="D216" s="335"/>
      <c r="E216" s="335"/>
      <c r="F216" s="335"/>
      <c r="G216" s="336"/>
      <c r="H216" s="325" t="s">
        <v>61</v>
      </c>
      <c r="I216" s="326"/>
      <c r="J216" s="326"/>
      <c r="K216" s="326"/>
      <c r="L216" s="326"/>
      <c r="M216" s="326"/>
      <c r="N216" s="326"/>
      <c r="O216" s="326"/>
      <c r="P216" s="326"/>
      <c r="Q216" s="326"/>
      <c r="R216" s="326"/>
      <c r="S216" s="326"/>
      <c r="T216" s="326"/>
      <c r="U216" s="326"/>
      <c r="V216" s="327"/>
      <c r="W216" s="322">
        <f>W217</f>
        <v>0</v>
      </c>
      <c r="X216" s="323"/>
      <c r="Y216" s="323"/>
      <c r="Z216" s="324"/>
      <c r="AA216" s="322">
        <f>AA217</f>
        <v>0</v>
      </c>
      <c r="AB216" s="323"/>
      <c r="AC216" s="323"/>
      <c r="AD216" s="324"/>
      <c r="AE216" s="328">
        <f>AE217</f>
        <v>0</v>
      </c>
      <c r="AF216" s="329"/>
      <c r="AG216" s="329"/>
      <c r="AH216" s="330"/>
      <c r="AI216" s="322">
        <f t="shared" ref="AI216" si="17">AA216-W216</f>
        <v>0</v>
      </c>
      <c r="AJ216" s="323"/>
      <c r="AK216" s="323"/>
      <c r="AL216" s="324"/>
    </row>
    <row r="217" spans="2:38" ht="27" customHeight="1" x14ac:dyDescent="0.25">
      <c r="B217" s="307">
        <v>744151</v>
      </c>
      <c r="C217" s="308"/>
      <c r="D217" s="308"/>
      <c r="E217" s="308"/>
      <c r="F217" s="308"/>
      <c r="G217" s="309"/>
      <c r="H217" s="310" t="s">
        <v>450</v>
      </c>
      <c r="I217" s="311"/>
      <c r="J217" s="311"/>
      <c r="K217" s="311"/>
      <c r="L217" s="311"/>
      <c r="M217" s="311"/>
      <c r="N217" s="311"/>
      <c r="O217" s="311"/>
      <c r="P217" s="311"/>
      <c r="Q217" s="311"/>
      <c r="R217" s="311"/>
      <c r="S217" s="311"/>
      <c r="T217" s="311"/>
      <c r="U217" s="311"/>
      <c r="V217" s="312"/>
      <c r="W217" s="313">
        <v>0</v>
      </c>
      <c r="X217" s="314"/>
      <c r="Y217" s="314"/>
      <c r="Z217" s="315"/>
      <c r="AA217" s="313">
        <v>0</v>
      </c>
      <c r="AB217" s="314"/>
      <c r="AC217" s="314"/>
      <c r="AD217" s="315"/>
      <c r="AE217" s="318"/>
      <c r="AF217" s="319"/>
      <c r="AG217" s="319"/>
      <c r="AH217" s="320"/>
      <c r="AI217" s="362">
        <f>AI218</f>
        <v>-1797600</v>
      </c>
      <c r="AJ217" s="363"/>
      <c r="AK217" s="363"/>
      <c r="AL217" s="364"/>
    </row>
    <row r="218" spans="2:38" ht="15" customHeight="1" x14ac:dyDescent="0.25">
      <c r="B218" s="334">
        <v>745</v>
      </c>
      <c r="C218" s="335"/>
      <c r="D218" s="335"/>
      <c r="E218" s="335"/>
      <c r="F218" s="335"/>
      <c r="G218" s="336"/>
      <c r="H218" s="325" t="s">
        <v>252</v>
      </c>
      <c r="I218" s="326"/>
      <c r="J218" s="326"/>
      <c r="K218" s="326"/>
      <c r="L218" s="326"/>
      <c r="M218" s="326"/>
      <c r="N218" s="326"/>
      <c r="O218" s="326"/>
      <c r="P218" s="326"/>
      <c r="Q218" s="326"/>
      <c r="R218" s="326"/>
      <c r="S218" s="326"/>
      <c r="T218" s="326"/>
      <c r="U218" s="326"/>
      <c r="V218" s="327"/>
      <c r="W218" s="322">
        <f>SUM(W219:Z219)</f>
        <v>1800000</v>
      </c>
      <c r="X218" s="323"/>
      <c r="Y218" s="323"/>
      <c r="Z218" s="324"/>
      <c r="AA218" s="322">
        <f>SUM(AA219:AD219)</f>
        <v>2400</v>
      </c>
      <c r="AB218" s="323"/>
      <c r="AC218" s="323"/>
      <c r="AD218" s="324"/>
      <c r="AE218" s="328">
        <f t="shared" ref="AE218:AE227" si="18">AA218/W218</f>
        <v>1.3333333333333333E-3</v>
      </c>
      <c r="AF218" s="329"/>
      <c r="AG218" s="329"/>
      <c r="AH218" s="330"/>
      <c r="AI218" s="322">
        <f t="shared" ref="AI218" si="19">AA218-W218</f>
        <v>-1797600</v>
      </c>
      <c r="AJ218" s="323"/>
      <c r="AK218" s="323"/>
      <c r="AL218" s="324"/>
    </row>
    <row r="219" spans="2:38" ht="16.5" customHeight="1" x14ac:dyDescent="0.25">
      <c r="B219" s="307">
        <v>745151</v>
      </c>
      <c r="C219" s="308"/>
      <c r="D219" s="308"/>
      <c r="E219" s="308"/>
      <c r="F219" s="308"/>
      <c r="G219" s="309"/>
      <c r="H219" s="310" t="s">
        <v>408</v>
      </c>
      <c r="I219" s="311"/>
      <c r="J219" s="311"/>
      <c r="K219" s="311"/>
      <c r="L219" s="311"/>
      <c r="M219" s="311"/>
      <c r="N219" s="311"/>
      <c r="O219" s="311"/>
      <c r="P219" s="311"/>
      <c r="Q219" s="311"/>
      <c r="R219" s="311"/>
      <c r="S219" s="311"/>
      <c r="T219" s="311"/>
      <c r="U219" s="311"/>
      <c r="V219" s="312"/>
      <c r="W219" s="313">
        <v>1800000</v>
      </c>
      <c r="X219" s="314"/>
      <c r="Y219" s="314"/>
      <c r="Z219" s="315"/>
      <c r="AA219" s="313">
        <v>2400</v>
      </c>
      <c r="AB219" s="314"/>
      <c r="AC219" s="314"/>
      <c r="AD219" s="315"/>
      <c r="AE219" s="318">
        <f t="shared" si="18"/>
        <v>1.3333333333333333E-3</v>
      </c>
      <c r="AF219" s="319"/>
      <c r="AG219" s="319"/>
      <c r="AH219" s="320"/>
      <c r="AI219" s="313">
        <f>AA219-W219</f>
        <v>-1797600</v>
      </c>
      <c r="AJ219" s="314"/>
      <c r="AK219" s="314"/>
      <c r="AL219" s="315"/>
    </row>
    <row r="220" spans="2:38" ht="32.25" customHeight="1" x14ac:dyDescent="0.25">
      <c r="B220" s="505">
        <v>77</v>
      </c>
      <c r="C220" s="506"/>
      <c r="D220" s="506"/>
      <c r="E220" s="506"/>
      <c r="F220" s="506"/>
      <c r="G220" s="507"/>
      <c r="H220" s="508" t="s">
        <v>410</v>
      </c>
      <c r="I220" s="509"/>
      <c r="J220" s="509"/>
      <c r="K220" s="509"/>
      <c r="L220" s="509"/>
      <c r="M220" s="509"/>
      <c r="N220" s="509"/>
      <c r="O220" s="509"/>
      <c r="P220" s="509"/>
      <c r="Q220" s="509"/>
      <c r="R220" s="509"/>
      <c r="S220" s="509"/>
      <c r="T220" s="509"/>
      <c r="U220" s="509"/>
      <c r="V220" s="510"/>
      <c r="W220" s="511">
        <f>SUM(W221)</f>
        <v>394508</v>
      </c>
      <c r="X220" s="512"/>
      <c r="Y220" s="512"/>
      <c r="Z220" s="513"/>
      <c r="AA220" s="511">
        <f>SUM(AA221)</f>
        <v>121694.41</v>
      </c>
      <c r="AB220" s="512"/>
      <c r="AC220" s="512"/>
      <c r="AD220" s="513"/>
      <c r="AE220" s="337">
        <f t="shared" si="18"/>
        <v>0.30847133644945096</v>
      </c>
      <c r="AF220" s="338"/>
      <c r="AG220" s="338"/>
      <c r="AH220" s="339"/>
      <c r="AI220" s="511">
        <f>SUM(AI221)</f>
        <v>-272813.58999999997</v>
      </c>
      <c r="AJ220" s="512"/>
      <c r="AK220" s="512"/>
      <c r="AL220" s="513"/>
    </row>
    <row r="221" spans="2:38" ht="31.5" customHeight="1" x14ac:dyDescent="0.25">
      <c r="B221" s="334">
        <v>772</v>
      </c>
      <c r="C221" s="335"/>
      <c r="D221" s="335"/>
      <c r="E221" s="335"/>
      <c r="F221" s="335"/>
      <c r="G221" s="336"/>
      <c r="H221" s="325" t="s">
        <v>430</v>
      </c>
      <c r="I221" s="326"/>
      <c r="J221" s="326"/>
      <c r="K221" s="326"/>
      <c r="L221" s="326"/>
      <c r="M221" s="326"/>
      <c r="N221" s="326"/>
      <c r="O221" s="326"/>
      <c r="P221" s="326"/>
      <c r="Q221" s="326"/>
      <c r="R221" s="326"/>
      <c r="S221" s="326"/>
      <c r="T221" s="326"/>
      <c r="U221" s="326"/>
      <c r="V221" s="327"/>
      <c r="W221" s="322">
        <f>W222</f>
        <v>394508</v>
      </c>
      <c r="X221" s="323"/>
      <c r="Y221" s="323"/>
      <c r="Z221" s="324"/>
      <c r="AA221" s="322">
        <f>AA222</f>
        <v>121694.41</v>
      </c>
      <c r="AB221" s="323"/>
      <c r="AC221" s="323"/>
      <c r="AD221" s="324"/>
      <c r="AE221" s="328">
        <f t="shared" si="18"/>
        <v>0.30847133644945096</v>
      </c>
      <c r="AF221" s="329"/>
      <c r="AG221" s="329"/>
      <c r="AH221" s="330"/>
      <c r="AI221" s="322">
        <f>AI222</f>
        <v>-272813.58999999997</v>
      </c>
      <c r="AJ221" s="323"/>
      <c r="AK221" s="323"/>
      <c r="AL221" s="324"/>
    </row>
    <row r="222" spans="2:38" ht="43.5" customHeight="1" x14ac:dyDescent="0.25">
      <c r="B222" s="307">
        <v>772114</v>
      </c>
      <c r="C222" s="308"/>
      <c r="D222" s="308"/>
      <c r="E222" s="308"/>
      <c r="F222" s="308"/>
      <c r="G222" s="309"/>
      <c r="H222" s="310" t="s">
        <v>429</v>
      </c>
      <c r="I222" s="311"/>
      <c r="J222" s="311"/>
      <c r="K222" s="311"/>
      <c r="L222" s="311"/>
      <c r="M222" s="311"/>
      <c r="N222" s="311"/>
      <c r="O222" s="311"/>
      <c r="P222" s="311"/>
      <c r="Q222" s="311"/>
      <c r="R222" s="311"/>
      <c r="S222" s="311"/>
      <c r="T222" s="311"/>
      <c r="U222" s="311"/>
      <c r="V222" s="312"/>
      <c r="W222" s="313">
        <v>394508</v>
      </c>
      <c r="X222" s="314"/>
      <c r="Y222" s="314"/>
      <c r="Z222" s="315"/>
      <c r="AA222" s="313">
        <v>121694.41</v>
      </c>
      <c r="AB222" s="314"/>
      <c r="AC222" s="314"/>
      <c r="AD222" s="315"/>
      <c r="AE222" s="318">
        <f t="shared" si="18"/>
        <v>0.30847133644945096</v>
      </c>
      <c r="AF222" s="319"/>
      <c r="AG222" s="319"/>
      <c r="AH222" s="320"/>
      <c r="AI222" s="313">
        <f t="shared" ref="AI222:AI227" si="20">AA222-W222</f>
        <v>-272813.58999999997</v>
      </c>
      <c r="AJ222" s="314"/>
      <c r="AK222" s="314"/>
      <c r="AL222" s="315"/>
    </row>
    <row r="223" spans="2:38" ht="15" customHeight="1" x14ac:dyDescent="0.25">
      <c r="B223" s="334">
        <v>811</v>
      </c>
      <c r="C223" s="335"/>
      <c r="D223" s="335"/>
      <c r="E223" s="335"/>
      <c r="F223" s="335"/>
      <c r="G223" s="336"/>
      <c r="H223" s="325" t="s">
        <v>439</v>
      </c>
      <c r="I223" s="326"/>
      <c r="J223" s="326"/>
      <c r="K223" s="326"/>
      <c r="L223" s="326"/>
      <c r="M223" s="326"/>
      <c r="N223" s="326"/>
      <c r="O223" s="326"/>
      <c r="P223" s="326"/>
      <c r="Q223" s="326"/>
      <c r="R223" s="326"/>
      <c r="S223" s="326"/>
      <c r="T223" s="326"/>
      <c r="U223" s="326"/>
      <c r="V223" s="327"/>
      <c r="W223" s="322">
        <f>SUM(W224)</f>
        <v>50000</v>
      </c>
      <c r="X223" s="323"/>
      <c r="Y223" s="323"/>
      <c r="Z223" s="324"/>
      <c r="AA223" s="322">
        <f>SUM(AA224)</f>
        <v>14537</v>
      </c>
      <c r="AB223" s="323"/>
      <c r="AC223" s="323"/>
      <c r="AD223" s="324"/>
      <c r="AE223" s="328">
        <f t="shared" si="18"/>
        <v>0.29074</v>
      </c>
      <c r="AF223" s="329"/>
      <c r="AG223" s="329"/>
      <c r="AH223" s="330"/>
      <c r="AI223" s="322">
        <f t="shared" si="20"/>
        <v>-35463</v>
      </c>
      <c r="AJ223" s="323"/>
      <c r="AK223" s="323"/>
      <c r="AL223" s="324"/>
    </row>
    <row r="224" spans="2:38" ht="30" customHeight="1" x14ac:dyDescent="0.25">
      <c r="B224" s="307">
        <v>811153</v>
      </c>
      <c r="C224" s="308"/>
      <c r="D224" s="308"/>
      <c r="E224" s="308"/>
      <c r="F224" s="308"/>
      <c r="G224" s="309"/>
      <c r="H224" s="310" t="s">
        <v>438</v>
      </c>
      <c r="I224" s="311"/>
      <c r="J224" s="311"/>
      <c r="K224" s="311"/>
      <c r="L224" s="311"/>
      <c r="M224" s="311"/>
      <c r="N224" s="311"/>
      <c r="O224" s="311"/>
      <c r="P224" s="311"/>
      <c r="Q224" s="311"/>
      <c r="R224" s="311"/>
      <c r="S224" s="311"/>
      <c r="T224" s="311"/>
      <c r="U224" s="311"/>
      <c r="V224" s="312"/>
      <c r="W224" s="313">
        <v>50000</v>
      </c>
      <c r="X224" s="314"/>
      <c r="Y224" s="314"/>
      <c r="Z224" s="315"/>
      <c r="AA224" s="313">
        <v>14537</v>
      </c>
      <c r="AB224" s="314"/>
      <c r="AC224" s="314"/>
      <c r="AD224" s="315"/>
      <c r="AE224" s="318">
        <f t="shared" si="18"/>
        <v>0.29074</v>
      </c>
      <c r="AF224" s="319"/>
      <c r="AG224" s="319"/>
      <c r="AH224" s="320"/>
      <c r="AI224" s="313">
        <f t="shared" si="20"/>
        <v>-35463</v>
      </c>
      <c r="AJ224" s="314"/>
      <c r="AK224" s="314"/>
      <c r="AL224" s="315"/>
    </row>
    <row r="225" spans="2:38" ht="15" customHeight="1" x14ac:dyDescent="0.25">
      <c r="B225" s="517">
        <v>841</v>
      </c>
      <c r="C225" s="518"/>
      <c r="D225" s="518"/>
      <c r="E225" s="518"/>
      <c r="F225" s="518"/>
      <c r="G225" s="519"/>
      <c r="H225" s="325" t="s">
        <v>473</v>
      </c>
      <c r="I225" s="326"/>
      <c r="J225" s="326"/>
      <c r="K225" s="326"/>
      <c r="L225" s="326"/>
      <c r="M225" s="326"/>
      <c r="N225" s="326"/>
      <c r="O225" s="326"/>
      <c r="P225" s="326"/>
      <c r="Q225" s="326"/>
      <c r="R225" s="326"/>
      <c r="S225" s="326"/>
      <c r="T225" s="326"/>
      <c r="U225" s="326"/>
      <c r="V225" s="327"/>
      <c r="W225" s="322">
        <f>SUM(W226)</f>
        <v>2200000</v>
      </c>
      <c r="X225" s="323"/>
      <c r="Y225" s="323"/>
      <c r="Z225" s="324"/>
      <c r="AA225" s="322">
        <f>SUM(AA226)</f>
        <v>1590226.78</v>
      </c>
      <c r="AB225" s="323"/>
      <c r="AC225" s="323"/>
      <c r="AD225" s="324"/>
      <c r="AE225" s="328">
        <f t="shared" ref="AE225" si="21">AA225/W225</f>
        <v>0.72283035454545452</v>
      </c>
      <c r="AF225" s="329"/>
      <c r="AG225" s="329"/>
      <c r="AH225" s="330"/>
      <c r="AI225" s="322">
        <f t="shared" ref="AI225" si="22">AA225-W225</f>
        <v>-609773.22</v>
      </c>
      <c r="AJ225" s="323"/>
      <c r="AK225" s="323"/>
      <c r="AL225" s="324"/>
    </row>
    <row r="226" spans="2:38" ht="30" customHeight="1" x14ac:dyDescent="0.25">
      <c r="B226" s="317">
        <v>841151</v>
      </c>
      <c r="C226" s="317"/>
      <c r="D226" s="317"/>
      <c r="E226" s="317"/>
      <c r="F226" s="317"/>
      <c r="G226" s="317"/>
      <c r="H226" s="321" t="s">
        <v>458</v>
      </c>
      <c r="I226" s="321"/>
      <c r="J226" s="321"/>
      <c r="K226" s="321"/>
      <c r="L226" s="321"/>
      <c r="M226" s="321"/>
      <c r="N226" s="321"/>
      <c r="O226" s="321"/>
      <c r="P226" s="321"/>
      <c r="Q226" s="321"/>
      <c r="R226" s="321"/>
      <c r="S226" s="321"/>
      <c r="T226" s="321"/>
      <c r="U226" s="321"/>
      <c r="V226" s="321"/>
      <c r="W226" s="313">
        <v>2200000</v>
      </c>
      <c r="X226" s="314"/>
      <c r="Y226" s="314"/>
      <c r="Z226" s="315"/>
      <c r="AA226" s="313">
        <v>1590226.78</v>
      </c>
      <c r="AB226" s="314"/>
      <c r="AC226" s="314"/>
      <c r="AD226" s="315"/>
      <c r="AE226" s="318">
        <f t="shared" ref="AE226" si="23">AA226/W226</f>
        <v>0.72283035454545452</v>
      </c>
      <c r="AF226" s="319"/>
      <c r="AG226" s="319"/>
      <c r="AH226" s="320"/>
      <c r="AI226" s="313">
        <f t="shared" si="20"/>
        <v>-609773.22</v>
      </c>
      <c r="AJ226" s="314"/>
      <c r="AK226" s="314"/>
      <c r="AL226" s="315"/>
    </row>
    <row r="227" spans="2:38" ht="15.75" x14ac:dyDescent="0.25">
      <c r="B227" s="472" t="s">
        <v>257</v>
      </c>
      <c r="C227" s="473"/>
      <c r="D227" s="473"/>
      <c r="E227" s="473"/>
      <c r="F227" s="473"/>
      <c r="G227" s="473"/>
      <c r="H227" s="473"/>
      <c r="I227" s="473"/>
      <c r="J227" s="473"/>
      <c r="K227" s="473"/>
      <c r="L227" s="473"/>
      <c r="M227" s="473"/>
      <c r="N227" s="473"/>
      <c r="O227" s="473"/>
      <c r="P227" s="473"/>
      <c r="Q227" s="473"/>
      <c r="R227" s="473"/>
      <c r="S227" s="473"/>
      <c r="T227" s="473"/>
      <c r="U227" s="473"/>
      <c r="V227" s="474"/>
      <c r="W227" s="487">
        <f>W223+W155+W225</f>
        <v>780978295</v>
      </c>
      <c r="X227" s="488"/>
      <c r="Y227" s="488"/>
      <c r="Z227" s="489"/>
      <c r="AA227" s="487">
        <f>AA223+AA155+AA225</f>
        <v>730287220.05999994</v>
      </c>
      <c r="AB227" s="488"/>
      <c r="AC227" s="488"/>
      <c r="AD227" s="489"/>
      <c r="AE227" s="502">
        <f t="shared" si="18"/>
        <v>0.93509285051257407</v>
      </c>
      <c r="AF227" s="503"/>
      <c r="AG227" s="503"/>
      <c r="AH227" s="504"/>
      <c r="AI227" s="487">
        <f t="shared" si="20"/>
        <v>-50691074.940000057</v>
      </c>
      <c r="AJ227" s="488"/>
      <c r="AK227" s="488"/>
      <c r="AL227" s="489"/>
    </row>
    <row r="228" spans="2:38" x14ac:dyDescent="0.25">
      <c r="B228" s="298"/>
      <c r="C228" s="298"/>
      <c r="D228" s="298"/>
      <c r="E228" s="298"/>
      <c r="F228" s="298"/>
      <c r="G228" s="298"/>
      <c r="H228" s="354"/>
      <c r="I228" s="354"/>
      <c r="J228" s="354"/>
      <c r="K228" s="354"/>
      <c r="L228" s="354"/>
      <c r="M228" s="354"/>
      <c r="N228" s="354"/>
      <c r="O228" s="354"/>
      <c r="P228" s="354"/>
      <c r="Q228" s="354"/>
      <c r="R228" s="354"/>
      <c r="S228" s="354"/>
      <c r="T228" s="354"/>
      <c r="U228" s="354"/>
      <c r="V228" s="354"/>
      <c r="W228" s="341"/>
      <c r="X228" s="341"/>
      <c r="Y228" s="341"/>
      <c r="Z228" s="341"/>
      <c r="AA228" s="341"/>
      <c r="AB228" s="341"/>
      <c r="AC228" s="341"/>
      <c r="AD228" s="341"/>
      <c r="AE228" s="298"/>
      <c r="AF228" s="298"/>
      <c r="AG228" s="298"/>
      <c r="AH228" s="298"/>
      <c r="AI228" s="361"/>
      <c r="AJ228" s="361"/>
      <c r="AK228" s="361"/>
      <c r="AL228" s="361"/>
    </row>
    <row r="229" spans="2:38" x14ac:dyDescent="0.25">
      <c r="B229" s="303" t="s">
        <v>331</v>
      </c>
      <c r="C229" s="303"/>
      <c r="D229" s="303"/>
      <c r="E229" s="303"/>
      <c r="F229" s="303"/>
      <c r="G229" s="303"/>
      <c r="H229" s="303"/>
      <c r="I229" s="303"/>
      <c r="J229" s="303"/>
      <c r="K229" s="303"/>
      <c r="L229" s="303"/>
      <c r="M229" s="303"/>
      <c r="N229" s="303"/>
      <c r="O229" s="303"/>
      <c r="P229" s="303"/>
      <c r="Q229" s="303"/>
      <c r="R229" s="303"/>
      <c r="S229" s="303"/>
      <c r="T229" s="303"/>
      <c r="U229" s="303"/>
      <c r="V229" s="303"/>
      <c r="W229" s="303"/>
      <c r="X229" s="303"/>
      <c r="Y229" s="303"/>
      <c r="Z229" s="303"/>
      <c r="AA229" s="303"/>
      <c r="AB229" s="303"/>
      <c r="AC229" s="303"/>
      <c r="AD229" s="303"/>
      <c r="AE229" s="303"/>
      <c r="AF229" s="303"/>
      <c r="AG229" s="303"/>
      <c r="AH229" s="303"/>
      <c r="AI229" s="303"/>
      <c r="AJ229" s="303"/>
      <c r="AK229" s="303"/>
      <c r="AL229" s="303"/>
    </row>
    <row r="230" spans="2:38" ht="15" customHeight="1" x14ac:dyDescent="0.25">
      <c r="B230" s="299" t="s">
        <v>432</v>
      </c>
      <c r="C230" s="299"/>
      <c r="D230" s="299"/>
      <c r="E230" s="299"/>
      <c r="F230" s="299"/>
      <c r="G230" s="299"/>
      <c r="H230" s="299"/>
      <c r="I230" s="299"/>
      <c r="J230" s="299"/>
      <c r="K230" s="299"/>
      <c r="L230" s="299"/>
      <c r="M230" s="299"/>
      <c r="N230" s="299"/>
      <c r="O230" s="299"/>
      <c r="P230" s="299"/>
      <c r="Q230" s="299"/>
      <c r="R230" s="299"/>
      <c r="S230" s="299"/>
      <c r="T230" s="299"/>
      <c r="U230" s="299"/>
      <c r="V230" s="299"/>
      <c r="W230" s="299"/>
      <c r="X230" s="299"/>
      <c r="Y230" s="299"/>
      <c r="Z230" s="299"/>
      <c r="AA230" s="299"/>
      <c r="AB230" s="299"/>
      <c r="AC230" s="299"/>
      <c r="AD230" s="299"/>
      <c r="AE230" s="299"/>
      <c r="AF230" s="299"/>
      <c r="AG230" s="299"/>
      <c r="AH230" s="299"/>
      <c r="AI230" s="299"/>
      <c r="AJ230" s="299"/>
      <c r="AK230" s="299"/>
      <c r="AL230" s="299"/>
    </row>
    <row r="231" spans="2:38" x14ac:dyDescent="0.25">
      <c r="B231" s="299"/>
      <c r="C231" s="299"/>
      <c r="D231" s="299"/>
      <c r="E231" s="299"/>
      <c r="F231" s="299"/>
      <c r="G231" s="299"/>
      <c r="H231" s="299"/>
      <c r="I231" s="299"/>
      <c r="J231" s="299"/>
      <c r="K231" s="299"/>
      <c r="L231" s="299"/>
      <c r="M231" s="299"/>
      <c r="N231" s="299"/>
      <c r="O231" s="299"/>
      <c r="P231" s="299"/>
      <c r="Q231" s="299"/>
      <c r="R231" s="299"/>
      <c r="S231" s="299"/>
      <c r="T231" s="299"/>
      <c r="U231" s="299"/>
      <c r="V231" s="299"/>
      <c r="W231" s="299"/>
      <c r="X231" s="299"/>
      <c r="Y231" s="299"/>
      <c r="Z231" s="299"/>
      <c r="AA231" s="299"/>
      <c r="AB231" s="299"/>
      <c r="AC231" s="299"/>
      <c r="AD231" s="299"/>
      <c r="AE231" s="299"/>
      <c r="AF231" s="299"/>
      <c r="AG231" s="299"/>
      <c r="AH231" s="299"/>
      <c r="AI231" s="299"/>
      <c r="AJ231" s="299"/>
      <c r="AK231" s="299"/>
      <c r="AL231" s="299"/>
    </row>
    <row r="232" spans="2:38" x14ac:dyDescent="0.25">
      <c r="B232" s="266"/>
      <c r="C232" s="266"/>
      <c r="D232" s="266"/>
      <c r="E232" s="266"/>
      <c r="F232" s="266"/>
      <c r="G232" s="266"/>
      <c r="AF232" s="471" t="s">
        <v>424</v>
      </c>
      <c r="AG232" s="471"/>
      <c r="AH232" s="471"/>
      <c r="AI232" s="471"/>
      <c r="AJ232" s="471"/>
      <c r="AK232" s="471"/>
      <c r="AL232" s="471"/>
    </row>
    <row r="233" spans="2:38" s="271" customFormat="1" ht="44.25" customHeight="1" x14ac:dyDescent="0.25">
      <c r="B233" s="300"/>
      <c r="C233" s="300"/>
      <c r="D233" s="300"/>
      <c r="E233" s="300"/>
      <c r="F233" s="300"/>
      <c r="G233" s="300"/>
      <c r="H233" s="301" t="s">
        <v>284</v>
      </c>
      <c r="I233" s="301" t="s">
        <v>284</v>
      </c>
      <c r="J233" s="301" t="s">
        <v>284</v>
      </c>
      <c r="K233" s="301" t="s">
        <v>284</v>
      </c>
      <c r="L233" s="301" t="s">
        <v>284</v>
      </c>
      <c r="M233" s="301" t="s">
        <v>284</v>
      </c>
      <c r="N233" s="301" t="s">
        <v>284</v>
      </c>
      <c r="O233" s="301" t="s">
        <v>284</v>
      </c>
      <c r="P233" s="301" t="s">
        <v>284</v>
      </c>
      <c r="Q233" s="301" t="s">
        <v>284</v>
      </c>
      <c r="R233" s="301" t="s">
        <v>284</v>
      </c>
      <c r="S233" s="301" t="s">
        <v>284</v>
      </c>
      <c r="T233" s="301" t="s">
        <v>284</v>
      </c>
      <c r="U233" s="301" t="s">
        <v>284</v>
      </c>
      <c r="V233" s="301" t="s">
        <v>284</v>
      </c>
      <c r="W233" s="302" t="s">
        <v>411</v>
      </c>
      <c r="X233" s="302" t="s">
        <v>259</v>
      </c>
      <c r="Y233" s="302" t="s">
        <v>259</v>
      </c>
      <c r="Z233" s="302" t="s">
        <v>259</v>
      </c>
      <c r="AA233" s="302" t="s">
        <v>285</v>
      </c>
      <c r="AB233" s="302" t="s">
        <v>285</v>
      </c>
      <c r="AC233" s="302" t="s">
        <v>285</v>
      </c>
      <c r="AD233" s="302" t="s">
        <v>285</v>
      </c>
      <c r="AE233" s="302" t="s">
        <v>332</v>
      </c>
      <c r="AF233" s="302" t="s">
        <v>286</v>
      </c>
      <c r="AG233" s="302" t="s">
        <v>286</v>
      </c>
      <c r="AH233" s="302" t="s">
        <v>286</v>
      </c>
      <c r="AI233" s="301" t="s">
        <v>7</v>
      </c>
      <c r="AJ233" s="301" t="s">
        <v>7</v>
      </c>
      <c r="AK233" s="301" t="s">
        <v>7</v>
      </c>
      <c r="AL233" s="301" t="s">
        <v>7</v>
      </c>
    </row>
    <row r="234" spans="2:38" s="271" customFormat="1" x14ac:dyDescent="0.25">
      <c r="B234" s="300">
        <v>1</v>
      </c>
      <c r="C234" s="300">
        <v>1</v>
      </c>
      <c r="D234" s="300">
        <v>1</v>
      </c>
      <c r="E234" s="300">
        <v>1</v>
      </c>
      <c r="F234" s="300">
        <v>1</v>
      </c>
      <c r="G234" s="300">
        <v>1</v>
      </c>
      <c r="H234" s="300">
        <v>2</v>
      </c>
      <c r="I234" s="300">
        <v>2</v>
      </c>
      <c r="J234" s="300">
        <v>2</v>
      </c>
      <c r="K234" s="300">
        <v>2</v>
      </c>
      <c r="L234" s="300">
        <v>2</v>
      </c>
      <c r="M234" s="300">
        <v>2</v>
      </c>
      <c r="N234" s="300">
        <v>2</v>
      </c>
      <c r="O234" s="300">
        <v>2</v>
      </c>
      <c r="P234" s="300">
        <v>2</v>
      </c>
      <c r="Q234" s="300">
        <v>2</v>
      </c>
      <c r="R234" s="300">
        <v>2</v>
      </c>
      <c r="S234" s="300">
        <v>2</v>
      </c>
      <c r="T234" s="300">
        <v>2</v>
      </c>
      <c r="U234" s="300">
        <v>2</v>
      </c>
      <c r="V234" s="300">
        <v>2</v>
      </c>
      <c r="W234" s="300">
        <v>3</v>
      </c>
      <c r="X234" s="300">
        <v>3</v>
      </c>
      <c r="Y234" s="300">
        <v>3</v>
      </c>
      <c r="Z234" s="300">
        <v>3</v>
      </c>
      <c r="AA234" s="300">
        <v>4</v>
      </c>
      <c r="AB234" s="300">
        <v>4</v>
      </c>
      <c r="AC234" s="300">
        <v>4</v>
      </c>
      <c r="AD234" s="300">
        <v>4</v>
      </c>
      <c r="AE234" s="300">
        <v>5</v>
      </c>
      <c r="AF234" s="300">
        <v>5</v>
      </c>
      <c r="AG234" s="300">
        <v>5</v>
      </c>
      <c r="AH234" s="300">
        <v>5</v>
      </c>
      <c r="AI234" s="300">
        <v>6</v>
      </c>
      <c r="AJ234" s="300">
        <v>6</v>
      </c>
      <c r="AK234" s="300">
        <v>6</v>
      </c>
      <c r="AL234" s="300">
        <v>6</v>
      </c>
    </row>
    <row r="235" spans="2:38" ht="15.75" x14ac:dyDescent="0.25">
      <c r="B235" s="490">
        <v>4</v>
      </c>
      <c r="C235" s="491"/>
      <c r="D235" s="491"/>
      <c r="E235" s="491"/>
      <c r="F235" s="491"/>
      <c r="G235" s="492"/>
      <c r="H235" s="493" t="s">
        <v>416</v>
      </c>
      <c r="I235" s="494"/>
      <c r="J235" s="494"/>
      <c r="K235" s="494"/>
      <c r="L235" s="494"/>
      <c r="M235" s="494"/>
      <c r="N235" s="494"/>
      <c r="O235" s="494"/>
      <c r="P235" s="494"/>
      <c r="Q235" s="494"/>
      <c r="R235" s="494"/>
      <c r="S235" s="494"/>
      <c r="T235" s="494"/>
      <c r="U235" s="494"/>
      <c r="V235" s="495"/>
      <c r="W235" s="496">
        <f>W236+W245+W252+W254+W257+W260+W263+W265+W270</f>
        <v>665772949</v>
      </c>
      <c r="X235" s="497"/>
      <c r="Y235" s="497"/>
      <c r="Z235" s="498"/>
      <c r="AA235" s="496">
        <f>AA236+AA245+AA252+AA254+AA257+AA260+AA263+AA265+AA270</f>
        <v>631039876.21000004</v>
      </c>
      <c r="AB235" s="497"/>
      <c r="AC235" s="497"/>
      <c r="AD235" s="498"/>
      <c r="AE235" s="499">
        <f>AA235/W235</f>
        <v>0.94783045354700957</v>
      </c>
      <c r="AF235" s="500"/>
      <c r="AG235" s="500"/>
      <c r="AH235" s="501"/>
      <c r="AI235" s="496">
        <f>AA235-W235</f>
        <v>-34733072.789999962</v>
      </c>
      <c r="AJ235" s="497"/>
      <c r="AK235" s="497"/>
      <c r="AL235" s="498"/>
    </row>
    <row r="236" spans="2:38" x14ac:dyDescent="0.25">
      <c r="B236" s="385">
        <v>41</v>
      </c>
      <c r="C236" s="385">
        <v>41</v>
      </c>
      <c r="D236" s="385">
        <v>41</v>
      </c>
      <c r="E236" s="385">
        <v>41</v>
      </c>
      <c r="F236" s="385">
        <v>41</v>
      </c>
      <c r="G236" s="385">
        <v>41</v>
      </c>
      <c r="H236" s="386" t="s">
        <v>263</v>
      </c>
      <c r="I236" s="386" t="s">
        <v>263</v>
      </c>
      <c r="J236" s="386" t="s">
        <v>263</v>
      </c>
      <c r="K236" s="386" t="s">
        <v>263</v>
      </c>
      <c r="L236" s="386" t="s">
        <v>263</v>
      </c>
      <c r="M236" s="386" t="s">
        <v>263</v>
      </c>
      <c r="N236" s="386" t="s">
        <v>263</v>
      </c>
      <c r="O236" s="386" t="s">
        <v>263</v>
      </c>
      <c r="P236" s="386" t="s">
        <v>263</v>
      </c>
      <c r="Q236" s="386" t="s">
        <v>263</v>
      </c>
      <c r="R236" s="386" t="s">
        <v>263</v>
      </c>
      <c r="S236" s="386" t="s">
        <v>263</v>
      </c>
      <c r="T236" s="386" t="s">
        <v>263</v>
      </c>
      <c r="U236" s="386" t="s">
        <v>263</v>
      </c>
      <c r="V236" s="386" t="s">
        <v>263</v>
      </c>
      <c r="W236" s="387">
        <f>SUM(W237:Z244)</f>
        <v>160807126</v>
      </c>
      <c r="X236" s="387"/>
      <c r="Y236" s="387"/>
      <c r="Z236" s="387"/>
      <c r="AA236" s="387">
        <f>SUM(AA237:AD244)</f>
        <v>158396577.71000004</v>
      </c>
      <c r="AB236" s="387"/>
      <c r="AC236" s="387"/>
      <c r="AD236" s="387"/>
      <c r="AE236" s="388">
        <f>AA236/W236</f>
        <v>0.98500969235654423</v>
      </c>
      <c r="AF236" s="389"/>
      <c r="AG236" s="389"/>
      <c r="AH236" s="389"/>
      <c r="AI236" s="387">
        <f>SUM(AI237:AL244)</f>
        <v>-2410548.2899999963</v>
      </c>
      <c r="AJ236" s="387"/>
      <c r="AK236" s="387"/>
      <c r="AL236" s="387"/>
    </row>
    <row r="237" spans="2:38" x14ac:dyDescent="0.25">
      <c r="B237" s="355">
        <v>411</v>
      </c>
      <c r="C237" s="355">
        <v>411</v>
      </c>
      <c r="D237" s="355">
        <v>411</v>
      </c>
      <c r="E237" s="355">
        <v>411</v>
      </c>
      <c r="F237" s="355">
        <v>411</v>
      </c>
      <c r="G237" s="355">
        <v>411</v>
      </c>
      <c r="H237" s="321" t="s">
        <v>10</v>
      </c>
      <c r="I237" s="321" t="s">
        <v>10</v>
      </c>
      <c r="J237" s="321" t="s">
        <v>10</v>
      </c>
      <c r="K237" s="321" t="s">
        <v>10</v>
      </c>
      <c r="L237" s="321" t="s">
        <v>10</v>
      </c>
      <c r="M237" s="321" t="s">
        <v>10</v>
      </c>
      <c r="N237" s="321" t="s">
        <v>10</v>
      </c>
      <c r="O237" s="321" t="s">
        <v>10</v>
      </c>
      <c r="P237" s="321" t="s">
        <v>10</v>
      </c>
      <c r="Q237" s="321" t="s">
        <v>10</v>
      </c>
      <c r="R237" s="321" t="s">
        <v>10</v>
      </c>
      <c r="S237" s="321" t="s">
        <v>10</v>
      </c>
      <c r="T237" s="321" t="s">
        <v>10</v>
      </c>
      <c r="U237" s="321" t="s">
        <v>10</v>
      </c>
      <c r="V237" s="321" t="s">
        <v>10</v>
      </c>
      <c r="W237" s="297">
        <v>127590262</v>
      </c>
      <c r="X237" s="297"/>
      <c r="Y237" s="297"/>
      <c r="Z237" s="297"/>
      <c r="AA237" s="297">
        <v>126054363.09</v>
      </c>
      <c r="AB237" s="297"/>
      <c r="AC237" s="297"/>
      <c r="AD237" s="297"/>
      <c r="AE237" s="316">
        <f t="shared" ref="AE237:AE242" si="24">AA237/W237</f>
        <v>0.98796225600665355</v>
      </c>
      <c r="AF237" s="317"/>
      <c r="AG237" s="317"/>
      <c r="AH237" s="317"/>
      <c r="AI237" s="297">
        <f>AA237-W237</f>
        <v>-1535898.9099999964</v>
      </c>
      <c r="AJ237" s="297"/>
      <c r="AK237" s="297"/>
      <c r="AL237" s="297"/>
    </row>
    <row r="238" spans="2:38" ht="28.5" customHeight="1" x14ac:dyDescent="0.25">
      <c r="B238" s="514">
        <v>412</v>
      </c>
      <c r="C238" s="514">
        <v>412</v>
      </c>
      <c r="D238" s="514">
        <v>412</v>
      </c>
      <c r="E238" s="514">
        <v>412</v>
      </c>
      <c r="F238" s="514">
        <v>412</v>
      </c>
      <c r="G238" s="514">
        <v>412</v>
      </c>
      <c r="H238" s="321" t="s">
        <v>11</v>
      </c>
      <c r="I238" s="321" t="s">
        <v>11</v>
      </c>
      <c r="J238" s="321" t="s">
        <v>11</v>
      </c>
      <c r="K238" s="321" t="s">
        <v>11</v>
      </c>
      <c r="L238" s="321" t="s">
        <v>11</v>
      </c>
      <c r="M238" s="321" t="s">
        <v>11</v>
      </c>
      <c r="N238" s="321" t="s">
        <v>11</v>
      </c>
      <c r="O238" s="321" t="s">
        <v>11</v>
      </c>
      <c r="P238" s="321" t="s">
        <v>11</v>
      </c>
      <c r="Q238" s="321" t="s">
        <v>11</v>
      </c>
      <c r="R238" s="321" t="s">
        <v>11</v>
      </c>
      <c r="S238" s="321" t="s">
        <v>11</v>
      </c>
      <c r="T238" s="321" t="s">
        <v>11</v>
      </c>
      <c r="U238" s="321" t="s">
        <v>11</v>
      </c>
      <c r="V238" s="321" t="s">
        <v>11</v>
      </c>
      <c r="W238" s="297">
        <v>19600864</v>
      </c>
      <c r="X238" s="297"/>
      <c r="Y238" s="297"/>
      <c r="Z238" s="297"/>
      <c r="AA238" s="297">
        <v>19076039.59</v>
      </c>
      <c r="AB238" s="297"/>
      <c r="AC238" s="297"/>
      <c r="AD238" s="297"/>
      <c r="AE238" s="316">
        <f t="shared" si="24"/>
        <v>0.97322442469882964</v>
      </c>
      <c r="AF238" s="317"/>
      <c r="AG238" s="317"/>
      <c r="AH238" s="317"/>
      <c r="AI238" s="297">
        <f t="shared" ref="AI238:AI244" si="25">AA238-W238</f>
        <v>-524824.41000000015</v>
      </c>
      <c r="AJ238" s="297"/>
      <c r="AK238" s="297"/>
      <c r="AL238" s="297"/>
    </row>
    <row r="239" spans="2:38" x14ac:dyDescent="0.25">
      <c r="B239" s="355">
        <v>413</v>
      </c>
      <c r="C239" s="355">
        <v>413</v>
      </c>
      <c r="D239" s="355">
        <v>413</v>
      </c>
      <c r="E239" s="355">
        <v>413</v>
      </c>
      <c r="F239" s="355">
        <v>413</v>
      </c>
      <c r="G239" s="355">
        <v>413</v>
      </c>
      <c r="H239" s="321" t="s">
        <v>12</v>
      </c>
      <c r="I239" s="321" t="s">
        <v>12</v>
      </c>
      <c r="J239" s="321" t="s">
        <v>12</v>
      </c>
      <c r="K239" s="321" t="s">
        <v>12</v>
      </c>
      <c r="L239" s="321" t="s">
        <v>12</v>
      </c>
      <c r="M239" s="321" t="s">
        <v>12</v>
      </c>
      <c r="N239" s="321" t="s">
        <v>12</v>
      </c>
      <c r="O239" s="321" t="s">
        <v>12</v>
      </c>
      <c r="P239" s="321" t="s">
        <v>12</v>
      </c>
      <c r="Q239" s="321" t="s">
        <v>12</v>
      </c>
      <c r="R239" s="321" t="s">
        <v>12</v>
      </c>
      <c r="S239" s="321" t="s">
        <v>12</v>
      </c>
      <c r="T239" s="321" t="s">
        <v>12</v>
      </c>
      <c r="U239" s="321" t="s">
        <v>12</v>
      </c>
      <c r="V239" s="321" t="s">
        <v>12</v>
      </c>
      <c r="W239" s="297">
        <v>30000</v>
      </c>
      <c r="X239" s="297"/>
      <c r="Y239" s="297"/>
      <c r="Z239" s="297"/>
      <c r="AA239" s="297">
        <v>16180</v>
      </c>
      <c r="AB239" s="297"/>
      <c r="AC239" s="297"/>
      <c r="AD239" s="297"/>
      <c r="AE239" s="316">
        <f t="shared" si="24"/>
        <v>0.53933333333333333</v>
      </c>
      <c r="AF239" s="317"/>
      <c r="AG239" s="317"/>
      <c r="AH239" s="317"/>
      <c r="AI239" s="297">
        <f t="shared" si="25"/>
        <v>-13820</v>
      </c>
      <c r="AJ239" s="297"/>
      <c r="AK239" s="297"/>
      <c r="AL239" s="297"/>
    </row>
    <row r="240" spans="2:38" x14ac:dyDescent="0.25">
      <c r="B240" s="355">
        <v>414</v>
      </c>
      <c r="C240" s="355">
        <v>414</v>
      </c>
      <c r="D240" s="355">
        <v>414</v>
      </c>
      <c r="E240" s="355">
        <v>414</v>
      </c>
      <c r="F240" s="355">
        <v>414</v>
      </c>
      <c r="G240" s="355">
        <v>414</v>
      </c>
      <c r="H240" s="321" t="s">
        <v>13</v>
      </c>
      <c r="I240" s="321" t="s">
        <v>13</v>
      </c>
      <c r="J240" s="321" t="s">
        <v>13</v>
      </c>
      <c r="K240" s="321" t="s">
        <v>13</v>
      </c>
      <c r="L240" s="321" t="s">
        <v>13</v>
      </c>
      <c r="M240" s="321" t="s">
        <v>13</v>
      </c>
      <c r="N240" s="321" t="s">
        <v>13</v>
      </c>
      <c r="O240" s="321" t="s">
        <v>13</v>
      </c>
      <c r="P240" s="321" t="s">
        <v>13</v>
      </c>
      <c r="Q240" s="321" t="s">
        <v>13</v>
      </c>
      <c r="R240" s="321" t="s">
        <v>13</v>
      </c>
      <c r="S240" s="321" t="s">
        <v>13</v>
      </c>
      <c r="T240" s="321" t="s">
        <v>13</v>
      </c>
      <c r="U240" s="321" t="s">
        <v>13</v>
      </c>
      <c r="V240" s="321" t="s">
        <v>13</v>
      </c>
      <c r="W240" s="297">
        <v>6076000</v>
      </c>
      <c r="X240" s="297"/>
      <c r="Y240" s="297"/>
      <c r="Z240" s="297"/>
      <c r="AA240" s="297">
        <v>5991033.2400000002</v>
      </c>
      <c r="AB240" s="297"/>
      <c r="AC240" s="297"/>
      <c r="AD240" s="297"/>
      <c r="AE240" s="316">
        <f t="shared" si="24"/>
        <v>0.98601600394996713</v>
      </c>
      <c r="AF240" s="317"/>
      <c r="AG240" s="317"/>
      <c r="AH240" s="317"/>
      <c r="AI240" s="313">
        <f t="shared" si="25"/>
        <v>-84966.759999999776</v>
      </c>
      <c r="AJ240" s="314"/>
      <c r="AK240" s="314"/>
      <c r="AL240" s="315"/>
    </row>
    <row r="241" spans="2:38" x14ac:dyDescent="0.25">
      <c r="B241" s="355">
        <v>415</v>
      </c>
      <c r="C241" s="355">
        <v>415</v>
      </c>
      <c r="D241" s="355">
        <v>415</v>
      </c>
      <c r="E241" s="355">
        <v>415</v>
      </c>
      <c r="F241" s="355">
        <v>415</v>
      </c>
      <c r="G241" s="355">
        <v>415</v>
      </c>
      <c r="H241" s="321" t="s">
        <v>264</v>
      </c>
      <c r="I241" s="321" t="s">
        <v>264</v>
      </c>
      <c r="J241" s="321" t="s">
        <v>264</v>
      </c>
      <c r="K241" s="321" t="s">
        <v>264</v>
      </c>
      <c r="L241" s="321" t="s">
        <v>264</v>
      </c>
      <c r="M241" s="321" t="s">
        <v>264</v>
      </c>
      <c r="N241" s="321" t="s">
        <v>264</v>
      </c>
      <c r="O241" s="321" t="s">
        <v>264</v>
      </c>
      <c r="P241" s="321" t="s">
        <v>264</v>
      </c>
      <c r="Q241" s="321" t="s">
        <v>264</v>
      </c>
      <c r="R241" s="321" t="s">
        <v>264</v>
      </c>
      <c r="S241" s="321" t="s">
        <v>264</v>
      </c>
      <c r="T241" s="321" t="s">
        <v>264</v>
      </c>
      <c r="U241" s="321" t="s">
        <v>264</v>
      </c>
      <c r="V241" s="321" t="s">
        <v>264</v>
      </c>
      <c r="W241" s="297">
        <v>6200000</v>
      </c>
      <c r="X241" s="297"/>
      <c r="Y241" s="297"/>
      <c r="Z241" s="297"/>
      <c r="AA241" s="297">
        <v>6018700.8600000003</v>
      </c>
      <c r="AB241" s="297"/>
      <c r="AC241" s="297"/>
      <c r="AD241" s="297"/>
      <c r="AE241" s="316">
        <f t="shared" si="24"/>
        <v>0.97075820322580653</v>
      </c>
      <c r="AF241" s="317"/>
      <c r="AG241" s="317"/>
      <c r="AH241" s="317"/>
      <c r="AI241" s="313">
        <f t="shared" si="25"/>
        <v>-181299.13999999966</v>
      </c>
      <c r="AJ241" s="314"/>
      <c r="AK241" s="314"/>
      <c r="AL241" s="315"/>
    </row>
    <row r="242" spans="2:38" ht="27" customHeight="1" x14ac:dyDescent="0.25">
      <c r="B242" s="514">
        <v>416</v>
      </c>
      <c r="C242" s="514">
        <v>416</v>
      </c>
      <c r="D242" s="514">
        <v>416</v>
      </c>
      <c r="E242" s="514">
        <v>416</v>
      </c>
      <c r="F242" s="514">
        <v>416</v>
      </c>
      <c r="G242" s="514">
        <v>416</v>
      </c>
      <c r="H242" s="321" t="s">
        <v>265</v>
      </c>
      <c r="I242" s="321" t="s">
        <v>265</v>
      </c>
      <c r="J242" s="321" t="s">
        <v>265</v>
      </c>
      <c r="K242" s="321" t="s">
        <v>265</v>
      </c>
      <c r="L242" s="321" t="s">
        <v>265</v>
      </c>
      <c r="M242" s="321" t="s">
        <v>265</v>
      </c>
      <c r="N242" s="321" t="s">
        <v>265</v>
      </c>
      <c r="O242" s="321" t="s">
        <v>265</v>
      </c>
      <c r="P242" s="321" t="s">
        <v>265</v>
      </c>
      <c r="Q242" s="321" t="s">
        <v>265</v>
      </c>
      <c r="R242" s="321" t="s">
        <v>265</v>
      </c>
      <c r="S242" s="321" t="s">
        <v>265</v>
      </c>
      <c r="T242" s="321" t="s">
        <v>265</v>
      </c>
      <c r="U242" s="321" t="s">
        <v>265</v>
      </c>
      <c r="V242" s="321" t="s">
        <v>265</v>
      </c>
      <c r="W242" s="297">
        <v>1310000</v>
      </c>
      <c r="X242" s="297"/>
      <c r="Y242" s="297"/>
      <c r="Z242" s="297"/>
      <c r="AA242" s="297">
        <v>1240260.93</v>
      </c>
      <c r="AB242" s="297"/>
      <c r="AC242" s="297"/>
      <c r="AD242" s="297"/>
      <c r="AE242" s="316">
        <f t="shared" si="24"/>
        <v>0.94676406870229002</v>
      </c>
      <c r="AF242" s="317"/>
      <c r="AG242" s="317"/>
      <c r="AH242" s="317"/>
      <c r="AI242" s="313">
        <f t="shared" si="25"/>
        <v>-69739.070000000065</v>
      </c>
      <c r="AJ242" s="314"/>
      <c r="AK242" s="314"/>
      <c r="AL242" s="315"/>
    </row>
    <row r="243" spans="2:38" x14ac:dyDescent="0.25">
      <c r="B243" s="355">
        <v>417</v>
      </c>
      <c r="C243" s="355">
        <v>417</v>
      </c>
      <c r="D243" s="355">
        <v>417</v>
      </c>
      <c r="E243" s="355">
        <v>417</v>
      </c>
      <c r="F243" s="355">
        <v>417</v>
      </c>
      <c r="G243" s="355">
        <v>417</v>
      </c>
      <c r="H243" s="321" t="s">
        <v>266</v>
      </c>
      <c r="I243" s="321" t="s">
        <v>266</v>
      </c>
      <c r="J243" s="321" t="s">
        <v>266</v>
      </c>
      <c r="K243" s="321" t="s">
        <v>266</v>
      </c>
      <c r="L243" s="321" t="s">
        <v>266</v>
      </c>
      <c r="M243" s="321" t="s">
        <v>266</v>
      </c>
      <c r="N243" s="321" t="s">
        <v>266</v>
      </c>
      <c r="O243" s="321" t="s">
        <v>266</v>
      </c>
      <c r="P243" s="321" t="s">
        <v>266</v>
      </c>
      <c r="Q243" s="321" t="s">
        <v>266</v>
      </c>
      <c r="R243" s="321" t="s">
        <v>266</v>
      </c>
      <c r="S243" s="321" t="s">
        <v>266</v>
      </c>
      <c r="T243" s="321" t="s">
        <v>266</v>
      </c>
      <c r="U243" s="321" t="s">
        <v>266</v>
      </c>
      <c r="V243" s="321" t="s">
        <v>266</v>
      </c>
      <c r="W243" s="297">
        <v>0</v>
      </c>
      <c r="X243" s="297"/>
      <c r="Y243" s="297"/>
      <c r="Z243" s="297"/>
      <c r="AA243" s="297">
        <v>0</v>
      </c>
      <c r="AB243" s="297"/>
      <c r="AC243" s="297"/>
      <c r="AD243" s="297"/>
      <c r="AE243" s="316"/>
      <c r="AF243" s="317"/>
      <c r="AG243" s="317"/>
      <c r="AH243" s="317"/>
      <c r="AI243" s="313">
        <f t="shared" si="25"/>
        <v>0</v>
      </c>
      <c r="AJ243" s="314"/>
      <c r="AK243" s="314"/>
      <c r="AL243" s="315"/>
    </row>
    <row r="244" spans="2:38" x14ac:dyDescent="0.25">
      <c r="B244" s="355">
        <v>418</v>
      </c>
      <c r="C244" s="355">
        <v>418</v>
      </c>
      <c r="D244" s="355">
        <v>418</v>
      </c>
      <c r="E244" s="355">
        <v>418</v>
      </c>
      <c r="F244" s="355">
        <v>418</v>
      </c>
      <c r="G244" s="355">
        <v>418</v>
      </c>
      <c r="H244" s="321" t="s">
        <v>267</v>
      </c>
      <c r="I244" s="321" t="s">
        <v>267</v>
      </c>
      <c r="J244" s="321" t="s">
        <v>267</v>
      </c>
      <c r="K244" s="321" t="s">
        <v>267</v>
      </c>
      <c r="L244" s="321" t="s">
        <v>267</v>
      </c>
      <c r="M244" s="321" t="s">
        <v>267</v>
      </c>
      <c r="N244" s="321" t="s">
        <v>267</v>
      </c>
      <c r="O244" s="321" t="s">
        <v>267</v>
      </c>
      <c r="P244" s="321" t="s">
        <v>267</v>
      </c>
      <c r="Q244" s="321" t="s">
        <v>267</v>
      </c>
      <c r="R244" s="321" t="s">
        <v>267</v>
      </c>
      <c r="S244" s="321" t="s">
        <v>267</v>
      </c>
      <c r="T244" s="321" t="s">
        <v>267</v>
      </c>
      <c r="U244" s="321" t="s">
        <v>267</v>
      </c>
      <c r="V244" s="321" t="s">
        <v>267</v>
      </c>
      <c r="W244" s="297">
        <v>0</v>
      </c>
      <c r="X244" s="297"/>
      <c r="Y244" s="297"/>
      <c r="Z244" s="297"/>
      <c r="AA244" s="297">
        <v>0</v>
      </c>
      <c r="AB244" s="297"/>
      <c r="AC244" s="297"/>
      <c r="AD244" s="297"/>
      <c r="AE244" s="316"/>
      <c r="AF244" s="317"/>
      <c r="AG244" s="317"/>
      <c r="AH244" s="317"/>
      <c r="AI244" s="313">
        <f t="shared" si="25"/>
        <v>0</v>
      </c>
      <c r="AJ244" s="314"/>
      <c r="AK244" s="314"/>
      <c r="AL244" s="315"/>
    </row>
    <row r="245" spans="2:38" x14ac:dyDescent="0.25">
      <c r="B245" s="515">
        <v>42</v>
      </c>
      <c r="C245" s="515">
        <v>42</v>
      </c>
      <c r="D245" s="515">
        <v>42</v>
      </c>
      <c r="E245" s="515">
        <v>42</v>
      </c>
      <c r="F245" s="515">
        <v>42</v>
      </c>
      <c r="G245" s="515">
        <v>42</v>
      </c>
      <c r="H245" s="516" t="s">
        <v>268</v>
      </c>
      <c r="I245" s="516" t="s">
        <v>268</v>
      </c>
      <c r="J245" s="516" t="s">
        <v>268</v>
      </c>
      <c r="K245" s="516" t="s">
        <v>268</v>
      </c>
      <c r="L245" s="516" t="s">
        <v>268</v>
      </c>
      <c r="M245" s="516" t="s">
        <v>268</v>
      </c>
      <c r="N245" s="516" t="s">
        <v>268</v>
      </c>
      <c r="O245" s="516" t="s">
        <v>268</v>
      </c>
      <c r="P245" s="516" t="s">
        <v>268</v>
      </c>
      <c r="Q245" s="516" t="s">
        <v>268</v>
      </c>
      <c r="R245" s="516" t="s">
        <v>268</v>
      </c>
      <c r="S245" s="516" t="s">
        <v>268</v>
      </c>
      <c r="T245" s="516" t="s">
        <v>268</v>
      </c>
      <c r="U245" s="516" t="s">
        <v>268</v>
      </c>
      <c r="V245" s="516" t="s">
        <v>268</v>
      </c>
      <c r="W245" s="322">
        <f>SUM(W246:Z251)</f>
        <v>304481393</v>
      </c>
      <c r="X245" s="323"/>
      <c r="Y245" s="323"/>
      <c r="Z245" s="324"/>
      <c r="AA245" s="387">
        <f>SUM(AA246:AD251)</f>
        <v>287967339.83000004</v>
      </c>
      <c r="AB245" s="387"/>
      <c r="AC245" s="387"/>
      <c r="AD245" s="387"/>
      <c r="AE245" s="388">
        <f t="shared" ref="AE245:AE251" si="26">AA245/W245</f>
        <v>0.94576334203121581</v>
      </c>
      <c r="AF245" s="389"/>
      <c r="AG245" s="389"/>
      <c r="AH245" s="389"/>
      <c r="AI245" s="322">
        <f t="shared" ref="AI245:AI251" si="27">AA245-W245</f>
        <v>-16514053.169999957</v>
      </c>
      <c r="AJ245" s="323"/>
      <c r="AK245" s="323"/>
      <c r="AL245" s="324"/>
    </row>
    <row r="246" spans="2:38" x14ac:dyDescent="0.25">
      <c r="B246" s="355">
        <v>421</v>
      </c>
      <c r="C246" s="355">
        <v>421</v>
      </c>
      <c r="D246" s="355">
        <v>421</v>
      </c>
      <c r="E246" s="355">
        <v>421</v>
      </c>
      <c r="F246" s="355">
        <v>421</v>
      </c>
      <c r="G246" s="355">
        <v>421</v>
      </c>
      <c r="H246" s="321" t="s">
        <v>32</v>
      </c>
      <c r="I246" s="321" t="s">
        <v>32</v>
      </c>
      <c r="J246" s="321" t="s">
        <v>32</v>
      </c>
      <c r="K246" s="321" t="s">
        <v>32</v>
      </c>
      <c r="L246" s="321" t="s">
        <v>32</v>
      </c>
      <c r="M246" s="321" t="s">
        <v>32</v>
      </c>
      <c r="N246" s="321" t="s">
        <v>32</v>
      </c>
      <c r="O246" s="321" t="s">
        <v>32</v>
      </c>
      <c r="P246" s="321" t="s">
        <v>32</v>
      </c>
      <c r="Q246" s="321" t="s">
        <v>32</v>
      </c>
      <c r="R246" s="321" t="s">
        <v>32</v>
      </c>
      <c r="S246" s="321" t="s">
        <v>32</v>
      </c>
      <c r="T246" s="321" t="s">
        <v>32</v>
      </c>
      <c r="U246" s="321" t="s">
        <v>32</v>
      </c>
      <c r="V246" s="321" t="s">
        <v>32</v>
      </c>
      <c r="W246" s="297">
        <v>53121611</v>
      </c>
      <c r="X246" s="297"/>
      <c r="Y246" s="297"/>
      <c r="Z246" s="297"/>
      <c r="AA246" s="297">
        <v>49709533.520000003</v>
      </c>
      <c r="AB246" s="297"/>
      <c r="AC246" s="297"/>
      <c r="AD246" s="297"/>
      <c r="AE246" s="316">
        <f t="shared" si="26"/>
        <v>0.93576856168763412</v>
      </c>
      <c r="AF246" s="317"/>
      <c r="AG246" s="317"/>
      <c r="AH246" s="317"/>
      <c r="AI246" s="313">
        <f t="shared" si="27"/>
        <v>-3412077.4799999967</v>
      </c>
      <c r="AJ246" s="314"/>
      <c r="AK246" s="314"/>
      <c r="AL246" s="315"/>
    </row>
    <row r="247" spans="2:38" x14ac:dyDescent="0.25">
      <c r="B247" s="355">
        <v>422</v>
      </c>
      <c r="C247" s="355">
        <v>422</v>
      </c>
      <c r="D247" s="355">
        <v>422</v>
      </c>
      <c r="E247" s="355">
        <v>422</v>
      </c>
      <c r="F247" s="355">
        <v>422</v>
      </c>
      <c r="G247" s="355">
        <v>422</v>
      </c>
      <c r="H247" s="321" t="s">
        <v>33</v>
      </c>
      <c r="I247" s="321" t="s">
        <v>33</v>
      </c>
      <c r="J247" s="321" t="s">
        <v>33</v>
      </c>
      <c r="K247" s="321" t="s">
        <v>33</v>
      </c>
      <c r="L247" s="321" t="s">
        <v>33</v>
      </c>
      <c r="M247" s="321" t="s">
        <v>33</v>
      </c>
      <c r="N247" s="321" t="s">
        <v>33</v>
      </c>
      <c r="O247" s="321" t="s">
        <v>33</v>
      </c>
      <c r="P247" s="321" t="s">
        <v>33</v>
      </c>
      <c r="Q247" s="321" t="s">
        <v>33</v>
      </c>
      <c r="R247" s="321" t="s">
        <v>33</v>
      </c>
      <c r="S247" s="321" t="s">
        <v>33</v>
      </c>
      <c r="T247" s="321" t="s">
        <v>33</v>
      </c>
      <c r="U247" s="321" t="s">
        <v>33</v>
      </c>
      <c r="V247" s="321" t="s">
        <v>33</v>
      </c>
      <c r="W247" s="297">
        <v>654000</v>
      </c>
      <c r="X247" s="297"/>
      <c r="Y247" s="297"/>
      <c r="Z247" s="297"/>
      <c r="AA247" s="297">
        <v>554281.19999999995</v>
      </c>
      <c r="AB247" s="297"/>
      <c r="AC247" s="297"/>
      <c r="AD247" s="297"/>
      <c r="AE247" s="316">
        <f t="shared" si="26"/>
        <v>0.84752477064220177</v>
      </c>
      <c r="AF247" s="317"/>
      <c r="AG247" s="317"/>
      <c r="AH247" s="317"/>
      <c r="AI247" s="313">
        <f t="shared" si="27"/>
        <v>-99718.800000000047</v>
      </c>
      <c r="AJ247" s="314"/>
      <c r="AK247" s="314"/>
      <c r="AL247" s="315"/>
    </row>
    <row r="248" spans="2:38" x14ac:dyDescent="0.25">
      <c r="B248" s="355">
        <v>423</v>
      </c>
      <c r="C248" s="355">
        <v>423</v>
      </c>
      <c r="D248" s="355">
        <v>423</v>
      </c>
      <c r="E248" s="355">
        <v>423</v>
      </c>
      <c r="F248" s="355">
        <v>423</v>
      </c>
      <c r="G248" s="355">
        <v>423</v>
      </c>
      <c r="H248" s="321" t="s">
        <v>34</v>
      </c>
      <c r="I248" s="321" t="s">
        <v>34</v>
      </c>
      <c r="J248" s="321" t="s">
        <v>34</v>
      </c>
      <c r="K248" s="321" t="s">
        <v>34</v>
      </c>
      <c r="L248" s="321" t="s">
        <v>34</v>
      </c>
      <c r="M248" s="321" t="s">
        <v>34</v>
      </c>
      <c r="N248" s="321" t="s">
        <v>34</v>
      </c>
      <c r="O248" s="321" t="s">
        <v>34</v>
      </c>
      <c r="P248" s="321" t="s">
        <v>34</v>
      </c>
      <c r="Q248" s="321" t="s">
        <v>34</v>
      </c>
      <c r="R248" s="321" t="s">
        <v>34</v>
      </c>
      <c r="S248" s="321" t="s">
        <v>34</v>
      </c>
      <c r="T248" s="321" t="s">
        <v>34</v>
      </c>
      <c r="U248" s="321" t="s">
        <v>34</v>
      </c>
      <c r="V248" s="321" t="s">
        <v>34</v>
      </c>
      <c r="W248" s="297">
        <v>59750318</v>
      </c>
      <c r="X248" s="297"/>
      <c r="Y248" s="297"/>
      <c r="Z248" s="297"/>
      <c r="AA248" s="297">
        <v>58321237.210000001</v>
      </c>
      <c r="AB248" s="297"/>
      <c r="AC248" s="297"/>
      <c r="AD248" s="297"/>
      <c r="AE248" s="316">
        <f t="shared" si="26"/>
        <v>0.97608245716784303</v>
      </c>
      <c r="AF248" s="317"/>
      <c r="AG248" s="317"/>
      <c r="AH248" s="317"/>
      <c r="AI248" s="313">
        <f t="shared" si="27"/>
        <v>-1429080.7899999991</v>
      </c>
      <c r="AJ248" s="314"/>
      <c r="AK248" s="314"/>
      <c r="AL248" s="315"/>
    </row>
    <row r="249" spans="2:38" x14ac:dyDescent="0.25">
      <c r="B249" s="355">
        <v>424</v>
      </c>
      <c r="C249" s="355">
        <v>424</v>
      </c>
      <c r="D249" s="355">
        <v>424</v>
      </c>
      <c r="E249" s="355">
        <v>424</v>
      </c>
      <c r="F249" s="355">
        <v>424</v>
      </c>
      <c r="G249" s="355">
        <v>424</v>
      </c>
      <c r="H249" s="321" t="s">
        <v>69</v>
      </c>
      <c r="I249" s="321" t="s">
        <v>69</v>
      </c>
      <c r="J249" s="321" t="s">
        <v>69</v>
      </c>
      <c r="K249" s="321" t="s">
        <v>69</v>
      </c>
      <c r="L249" s="321" t="s">
        <v>69</v>
      </c>
      <c r="M249" s="321" t="s">
        <v>69</v>
      </c>
      <c r="N249" s="321" t="s">
        <v>69</v>
      </c>
      <c r="O249" s="321" t="s">
        <v>69</v>
      </c>
      <c r="P249" s="321" t="s">
        <v>69</v>
      </c>
      <c r="Q249" s="321" t="s">
        <v>69</v>
      </c>
      <c r="R249" s="321" t="s">
        <v>69</v>
      </c>
      <c r="S249" s="321" t="s">
        <v>69</v>
      </c>
      <c r="T249" s="321" t="s">
        <v>69</v>
      </c>
      <c r="U249" s="321" t="s">
        <v>69</v>
      </c>
      <c r="V249" s="321" t="s">
        <v>69</v>
      </c>
      <c r="W249" s="297">
        <v>19265192</v>
      </c>
      <c r="X249" s="297"/>
      <c r="Y249" s="297"/>
      <c r="Z249" s="297"/>
      <c r="AA249" s="297">
        <v>18598071.09</v>
      </c>
      <c r="AB249" s="297"/>
      <c r="AC249" s="297"/>
      <c r="AD249" s="297"/>
      <c r="AE249" s="316">
        <f t="shared" si="26"/>
        <v>0.96537169678869539</v>
      </c>
      <c r="AF249" s="317"/>
      <c r="AG249" s="317"/>
      <c r="AH249" s="317"/>
      <c r="AI249" s="313">
        <f t="shared" si="27"/>
        <v>-667120.91000000015</v>
      </c>
      <c r="AJ249" s="314"/>
      <c r="AK249" s="314"/>
      <c r="AL249" s="315"/>
    </row>
    <row r="250" spans="2:38" x14ac:dyDescent="0.25">
      <c r="B250" s="355">
        <v>425</v>
      </c>
      <c r="C250" s="355">
        <v>425</v>
      </c>
      <c r="D250" s="355">
        <v>425</v>
      </c>
      <c r="E250" s="355">
        <v>425</v>
      </c>
      <c r="F250" s="355">
        <v>425</v>
      </c>
      <c r="G250" s="355">
        <v>425</v>
      </c>
      <c r="H250" s="321" t="s">
        <v>18</v>
      </c>
      <c r="I250" s="321" t="s">
        <v>18</v>
      </c>
      <c r="J250" s="321" t="s">
        <v>18</v>
      </c>
      <c r="K250" s="321" t="s">
        <v>18</v>
      </c>
      <c r="L250" s="321" t="s">
        <v>18</v>
      </c>
      <c r="M250" s="321" t="s">
        <v>18</v>
      </c>
      <c r="N250" s="321" t="s">
        <v>18</v>
      </c>
      <c r="O250" s="321" t="s">
        <v>18</v>
      </c>
      <c r="P250" s="321" t="s">
        <v>18</v>
      </c>
      <c r="Q250" s="321" t="s">
        <v>18</v>
      </c>
      <c r="R250" s="321" t="s">
        <v>18</v>
      </c>
      <c r="S250" s="321" t="s">
        <v>18</v>
      </c>
      <c r="T250" s="321" t="s">
        <v>18</v>
      </c>
      <c r="U250" s="321" t="s">
        <v>18</v>
      </c>
      <c r="V250" s="321" t="s">
        <v>18</v>
      </c>
      <c r="W250" s="297">
        <v>138818906</v>
      </c>
      <c r="X250" s="297"/>
      <c r="Y250" s="297"/>
      <c r="Z250" s="297"/>
      <c r="AA250" s="297">
        <v>128294770.15000001</v>
      </c>
      <c r="AB250" s="297"/>
      <c r="AC250" s="297"/>
      <c r="AD250" s="297"/>
      <c r="AE250" s="316">
        <f t="shared" si="26"/>
        <v>0.92418802198311523</v>
      </c>
      <c r="AF250" s="317"/>
      <c r="AG250" s="317"/>
      <c r="AH250" s="317"/>
      <c r="AI250" s="313">
        <f t="shared" si="27"/>
        <v>-10524135.849999994</v>
      </c>
      <c r="AJ250" s="314"/>
      <c r="AK250" s="314"/>
      <c r="AL250" s="315"/>
    </row>
    <row r="251" spans="2:38" x14ac:dyDescent="0.25">
      <c r="B251" s="355">
        <v>426</v>
      </c>
      <c r="C251" s="355">
        <v>426</v>
      </c>
      <c r="D251" s="355">
        <v>426</v>
      </c>
      <c r="E251" s="355">
        <v>426</v>
      </c>
      <c r="F251" s="355">
        <v>426</v>
      </c>
      <c r="G251" s="355">
        <v>426</v>
      </c>
      <c r="H251" s="321" t="s">
        <v>19</v>
      </c>
      <c r="I251" s="321" t="s">
        <v>19</v>
      </c>
      <c r="J251" s="321" t="s">
        <v>19</v>
      </c>
      <c r="K251" s="321" t="s">
        <v>19</v>
      </c>
      <c r="L251" s="321" t="s">
        <v>19</v>
      </c>
      <c r="M251" s="321" t="s">
        <v>19</v>
      </c>
      <c r="N251" s="321" t="s">
        <v>19</v>
      </c>
      <c r="O251" s="321" t="s">
        <v>19</v>
      </c>
      <c r="P251" s="321" t="s">
        <v>19</v>
      </c>
      <c r="Q251" s="321" t="s">
        <v>19</v>
      </c>
      <c r="R251" s="321" t="s">
        <v>19</v>
      </c>
      <c r="S251" s="321" t="s">
        <v>19</v>
      </c>
      <c r="T251" s="321" t="s">
        <v>19</v>
      </c>
      <c r="U251" s="321" t="s">
        <v>19</v>
      </c>
      <c r="V251" s="321" t="s">
        <v>19</v>
      </c>
      <c r="W251" s="297">
        <v>32871366</v>
      </c>
      <c r="X251" s="297"/>
      <c r="Y251" s="297"/>
      <c r="Z251" s="297"/>
      <c r="AA251" s="297">
        <v>32489446.66</v>
      </c>
      <c r="AB251" s="297"/>
      <c r="AC251" s="297"/>
      <c r="AD251" s="297"/>
      <c r="AE251" s="316">
        <f t="shared" si="26"/>
        <v>0.98838139735355079</v>
      </c>
      <c r="AF251" s="317"/>
      <c r="AG251" s="317"/>
      <c r="AH251" s="317"/>
      <c r="AI251" s="313">
        <f t="shared" si="27"/>
        <v>-381919.33999999985</v>
      </c>
      <c r="AJ251" s="314"/>
      <c r="AK251" s="314"/>
      <c r="AL251" s="315"/>
    </row>
    <row r="252" spans="2:38" ht="30" customHeight="1" x14ac:dyDescent="0.25">
      <c r="B252" s="517">
        <v>43</v>
      </c>
      <c r="C252" s="518"/>
      <c r="D252" s="518"/>
      <c r="E252" s="518"/>
      <c r="F252" s="518"/>
      <c r="G252" s="519"/>
      <c r="H252" s="325" t="s">
        <v>412</v>
      </c>
      <c r="I252" s="326"/>
      <c r="J252" s="326"/>
      <c r="K252" s="326"/>
      <c r="L252" s="326"/>
      <c r="M252" s="326"/>
      <c r="N252" s="326"/>
      <c r="O252" s="326"/>
      <c r="P252" s="326"/>
      <c r="Q252" s="326"/>
      <c r="R252" s="326"/>
      <c r="S252" s="326"/>
      <c r="T252" s="326"/>
      <c r="U252" s="326"/>
      <c r="V252" s="327"/>
      <c r="W252" s="322">
        <f>SUM(W253)</f>
        <v>0</v>
      </c>
      <c r="X252" s="323"/>
      <c r="Y252" s="323"/>
      <c r="Z252" s="324"/>
      <c r="AA252" s="322">
        <f>SUM(AA253)</f>
        <v>0</v>
      </c>
      <c r="AB252" s="323"/>
      <c r="AC252" s="323"/>
      <c r="AD252" s="324"/>
      <c r="AE252" s="328"/>
      <c r="AF252" s="329"/>
      <c r="AG252" s="329"/>
      <c r="AH252" s="330"/>
      <c r="AI252" s="322">
        <f>SUM(AI253)</f>
        <v>0</v>
      </c>
      <c r="AJ252" s="323"/>
      <c r="AK252" s="323"/>
      <c r="AL252" s="324"/>
    </row>
    <row r="253" spans="2:38" x14ac:dyDescent="0.25">
      <c r="B253" s="356">
        <v>431</v>
      </c>
      <c r="C253" s="357"/>
      <c r="D253" s="357"/>
      <c r="E253" s="357"/>
      <c r="F253" s="357"/>
      <c r="G253" s="358"/>
      <c r="H253" s="310" t="s">
        <v>413</v>
      </c>
      <c r="I253" s="311"/>
      <c r="J253" s="311"/>
      <c r="K253" s="311"/>
      <c r="L253" s="311"/>
      <c r="M253" s="311"/>
      <c r="N253" s="311"/>
      <c r="O253" s="311"/>
      <c r="P253" s="311"/>
      <c r="Q253" s="311"/>
      <c r="R253" s="311"/>
      <c r="S253" s="311"/>
      <c r="T253" s="311"/>
      <c r="U253" s="311"/>
      <c r="V253" s="312"/>
      <c r="W253" s="313">
        <v>0</v>
      </c>
      <c r="X253" s="314"/>
      <c r="Y253" s="314"/>
      <c r="Z253" s="315"/>
      <c r="AA253" s="313">
        <v>0</v>
      </c>
      <c r="AB253" s="314"/>
      <c r="AC253" s="314"/>
      <c r="AD253" s="315"/>
      <c r="AE253" s="318"/>
      <c r="AF253" s="319"/>
      <c r="AG253" s="319"/>
      <c r="AH253" s="320"/>
      <c r="AI253" s="313">
        <f t="shared" ref="AI253:AI269" si="28">AA253-W253</f>
        <v>0</v>
      </c>
      <c r="AJ253" s="314"/>
      <c r="AK253" s="314"/>
      <c r="AL253" s="315"/>
    </row>
    <row r="254" spans="2:38" ht="31.5" customHeight="1" x14ac:dyDescent="0.25">
      <c r="B254" s="520">
        <v>44</v>
      </c>
      <c r="C254" s="520">
        <v>44</v>
      </c>
      <c r="D254" s="520">
        <v>44</v>
      </c>
      <c r="E254" s="520">
        <v>44</v>
      </c>
      <c r="F254" s="520">
        <v>44</v>
      </c>
      <c r="G254" s="520">
        <v>44</v>
      </c>
      <c r="H254" s="521" t="s">
        <v>414</v>
      </c>
      <c r="I254" s="521" t="s">
        <v>269</v>
      </c>
      <c r="J254" s="521" t="s">
        <v>269</v>
      </c>
      <c r="K254" s="521" t="s">
        <v>269</v>
      </c>
      <c r="L254" s="521" t="s">
        <v>269</v>
      </c>
      <c r="M254" s="521" t="s">
        <v>269</v>
      </c>
      <c r="N254" s="521" t="s">
        <v>269</v>
      </c>
      <c r="O254" s="521" t="s">
        <v>269</v>
      </c>
      <c r="P254" s="521" t="s">
        <v>269</v>
      </c>
      <c r="Q254" s="521" t="s">
        <v>269</v>
      </c>
      <c r="R254" s="521" t="s">
        <v>269</v>
      </c>
      <c r="S254" s="521" t="s">
        <v>269</v>
      </c>
      <c r="T254" s="521" t="s">
        <v>269</v>
      </c>
      <c r="U254" s="521" t="s">
        <v>269</v>
      </c>
      <c r="V254" s="521" t="s">
        <v>269</v>
      </c>
      <c r="W254" s="387">
        <f>SUM(W255:Z256)</f>
        <v>130000</v>
      </c>
      <c r="X254" s="387"/>
      <c r="Y254" s="387"/>
      <c r="Z254" s="387"/>
      <c r="AA254" s="387">
        <f>SUM(AA255:AD256)</f>
        <v>84934.010000000009</v>
      </c>
      <c r="AB254" s="387"/>
      <c r="AC254" s="387"/>
      <c r="AD254" s="387"/>
      <c r="AE254" s="388">
        <f t="shared" ref="AE254:AE269" si="29">AA254/W254</f>
        <v>0.65333853846153855</v>
      </c>
      <c r="AF254" s="389"/>
      <c r="AG254" s="389"/>
      <c r="AH254" s="389"/>
      <c r="AI254" s="322">
        <f t="shared" si="28"/>
        <v>-45065.989999999991</v>
      </c>
      <c r="AJ254" s="323"/>
      <c r="AK254" s="323"/>
      <c r="AL254" s="324"/>
    </row>
    <row r="255" spans="2:38" x14ac:dyDescent="0.25">
      <c r="B255" s="355">
        <v>441</v>
      </c>
      <c r="C255" s="355">
        <v>441</v>
      </c>
      <c r="D255" s="355">
        <v>441</v>
      </c>
      <c r="E255" s="355">
        <v>441</v>
      </c>
      <c r="F255" s="355">
        <v>441</v>
      </c>
      <c r="G255" s="355">
        <v>441</v>
      </c>
      <c r="H255" s="321" t="s">
        <v>270</v>
      </c>
      <c r="I255" s="321" t="s">
        <v>270</v>
      </c>
      <c r="J255" s="321" t="s">
        <v>270</v>
      </c>
      <c r="K255" s="321" t="s">
        <v>270</v>
      </c>
      <c r="L255" s="321" t="s">
        <v>270</v>
      </c>
      <c r="M255" s="321" t="s">
        <v>270</v>
      </c>
      <c r="N255" s="321" t="s">
        <v>270</v>
      </c>
      <c r="O255" s="321" t="s">
        <v>270</v>
      </c>
      <c r="P255" s="321" t="s">
        <v>270</v>
      </c>
      <c r="Q255" s="321" t="s">
        <v>270</v>
      </c>
      <c r="R255" s="321" t="s">
        <v>270</v>
      </c>
      <c r="S255" s="321" t="s">
        <v>270</v>
      </c>
      <c r="T255" s="321" t="s">
        <v>270</v>
      </c>
      <c r="U255" s="321" t="s">
        <v>270</v>
      </c>
      <c r="V255" s="321" t="s">
        <v>270</v>
      </c>
      <c r="W255" s="297">
        <v>60000</v>
      </c>
      <c r="X255" s="297"/>
      <c r="Y255" s="297"/>
      <c r="Z255" s="297"/>
      <c r="AA255" s="297">
        <v>57014.61</v>
      </c>
      <c r="AB255" s="297"/>
      <c r="AC255" s="297"/>
      <c r="AD255" s="297"/>
      <c r="AE255" s="316">
        <f t="shared" si="29"/>
        <v>0.95024350000000002</v>
      </c>
      <c r="AF255" s="317"/>
      <c r="AG255" s="317"/>
      <c r="AH255" s="317"/>
      <c r="AI255" s="313">
        <f t="shared" si="28"/>
        <v>-2985.3899999999994</v>
      </c>
      <c r="AJ255" s="314"/>
      <c r="AK255" s="314"/>
      <c r="AL255" s="315"/>
    </row>
    <row r="256" spans="2:38" x14ac:dyDescent="0.25">
      <c r="B256" s="356">
        <v>444</v>
      </c>
      <c r="C256" s="357"/>
      <c r="D256" s="357"/>
      <c r="E256" s="357"/>
      <c r="F256" s="357"/>
      <c r="G256" s="358"/>
      <c r="H256" s="310" t="s">
        <v>51</v>
      </c>
      <c r="I256" s="311"/>
      <c r="J256" s="311"/>
      <c r="K256" s="311"/>
      <c r="L256" s="311"/>
      <c r="M256" s="311"/>
      <c r="N256" s="311"/>
      <c r="O256" s="311"/>
      <c r="P256" s="311"/>
      <c r="Q256" s="311"/>
      <c r="R256" s="311"/>
      <c r="S256" s="311"/>
      <c r="T256" s="311"/>
      <c r="U256" s="311"/>
      <c r="V256" s="312"/>
      <c r="W256" s="313">
        <v>70000</v>
      </c>
      <c r="X256" s="314"/>
      <c r="Y256" s="314"/>
      <c r="Z256" s="315"/>
      <c r="AA256" s="313">
        <v>27919.4</v>
      </c>
      <c r="AB256" s="314"/>
      <c r="AC256" s="314"/>
      <c r="AD256" s="315"/>
      <c r="AE256" s="318">
        <f t="shared" si="29"/>
        <v>0.39884857142857144</v>
      </c>
      <c r="AF256" s="319"/>
      <c r="AG256" s="319"/>
      <c r="AH256" s="320"/>
      <c r="AI256" s="313">
        <f t="shared" si="28"/>
        <v>-42080.6</v>
      </c>
      <c r="AJ256" s="314"/>
      <c r="AK256" s="314"/>
      <c r="AL256" s="315"/>
    </row>
    <row r="257" spans="2:38" x14ac:dyDescent="0.25">
      <c r="B257" s="385">
        <v>45</v>
      </c>
      <c r="C257" s="385">
        <v>45</v>
      </c>
      <c r="D257" s="385">
        <v>45</v>
      </c>
      <c r="E257" s="385">
        <v>45</v>
      </c>
      <c r="F257" s="385">
        <v>45</v>
      </c>
      <c r="G257" s="385">
        <v>45</v>
      </c>
      <c r="H257" s="386" t="s">
        <v>271</v>
      </c>
      <c r="I257" s="386" t="s">
        <v>271</v>
      </c>
      <c r="J257" s="386" t="s">
        <v>271</v>
      </c>
      <c r="K257" s="386" t="s">
        <v>271</v>
      </c>
      <c r="L257" s="386" t="s">
        <v>271</v>
      </c>
      <c r="M257" s="386" t="s">
        <v>271</v>
      </c>
      <c r="N257" s="386" t="s">
        <v>271</v>
      </c>
      <c r="O257" s="386" t="s">
        <v>271</v>
      </c>
      <c r="P257" s="386" t="s">
        <v>271</v>
      </c>
      <c r="Q257" s="386" t="s">
        <v>271</v>
      </c>
      <c r="R257" s="386" t="s">
        <v>271</v>
      </c>
      <c r="S257" s="386" t="s">
        <v>271</v>
      </c>
      <c r="T257" s="386" t="s">
        <v>271</v>
      </c>
      <c r="U257" s="386" t="s">
        <v>271</v>
      </c>
      <c r="V257" s="386" t="s">
        <v>271</v>
      </c>
      <c r="W257" s="387">
        <f>SUM(W258:Z259)</f>
        <v>57494757</v>
      </c>
      <c r="X257" s="387"/>
      <c r="Y257" s="387"/>
      <c r="Z257" s="387"/>
      <c r="AA257" s="387">
        <f>SUM(AA258:AD259)</f>
        <v>52200409.75</v>
      </c>
      <c r="AB257" s="387"/>
      <c r="AC257" s="387"/>
      <c r="AD257" s="387"/>
      <c r="AE257" s="388">
        <f t="shared" si="29"/>
        <v>0.90791599919276122</v>
      </c>
      <c r="AF257" s="389"/>
      <c r="AG257" s="389"/>
      <c r="AH257" s="389"/>
      <c r="AI257" s="322">
        <f t="shared" si="28"/>
        <v>-5294347.25</v>
      </c>
      <c r="AJ257" s="323"/>
      <c r="AK257" s="323"/>
      <c r="AL257" s="324"/>
    </row>
    <row r="258" spans="2:38" ht="29.25" customHeight="1" x14ac:dyDescent="0.25">
      <c r="B258" s="304">
        <v>451</v>
      </c>
      <c r="C258" s="305">
        <v>451</v>
      </c>
      <c r="D258" s="305">
        <v>451</v>
      </c>
      <c r="E258" s="305">
        <v>451</v>
      </c>
      <c r="F258" s="305">
        <v>451</v>
      </c>
      <c r="G258" s="306">
        <v>451</v>
      </c>
      <c r="H258" s="321" t="s">
        <v>35</v>
      </c>
      <c r="I258" s="321" t="s">
        <v>35</v>
      </c>
      <c r="J258" s="321" t="s">
        <v>35</v>
      </c>
      <c r="K258" s="321" t="s">
        <v>35</v>
      </c>
      <c r="L258" s="321" t="s">
        <v>35</v>
      </c>
      <c r="M258" s="321" t="s">
        <v>35</v>
      </c>
      <c r="N258" s="321" t="s">
        <v>35</v>
      </c>
      <c r="O258" s="321" t="s">
        <v>35</v>
      </c>
      <c r="P258" s="321" t="s">
        <v>35</v>
      </c>
      <c r="Q258" s="321" t="s">
        <v>35</v>
      </c>
      <c r="R258" s="321" t="s">
        <v>35</v>
      </c>
      <c r="S258" s="321" t="s">
        <v>35</v>
      </c>
      <c r="T258" s="321" t="s">
        <v>35</v>
      </c>
      <c r="U258" s="321" t="s">
        <v>35</v>
      </c>
      <c r="V258" s="321" t="s">
        <v>35</v>
      </c>
      <c r="W258" s="297">
        <v>30825000</v>
      </c>
      <c r="X258" s="297"/>
      <c r="Y258" s="297"/>
      <c r="Z258" s="297"/>
      <c r="AA258" s="297">
        <v>30802430</v>
      </c>
      <c r="AB258" s="297"/>
      <c r="AC258" s="297"/>
      <c r="AD258" s="297"/>
      <c r="AE258" s="316">
        <f t="shared" si="29"/>
        <v>0.99926780210867805</v>
      </c>
      <c r="AF258" s="317"/>
      <c r="AG258" s="317"/>
      <c r="AH258" s="317"/>
      <c r="AI258" s="313">
        <f t="shared" si="28"/>
        <v>-22570</v>
      </c>
      <c r="AJ258" s="314"/>
      <c r="AK258" s="314"/>
      <c r="AL258" s="315"/>
    </row>
    <row r="259" spans="2:38" ht="16.5" customHeight="1" x14ac:dyDescent="0.25">
      <c r="B259" s="304">
        <v>454</v>
      </c>
      <c r="C259" s="305"/>
      <c r="D259" s="305"/>
      <c r="E259" s="305"/>
      <c r="F259" s="305"/>
      <c r="G259" s="306"/>
      <c r="H259" s="331" t="s">
        <v>363</v>
      </c>
      <c r="I259" s="332"/>
      <c r="J259" s="332"/>
      <c r="K259" s="332"/>
      <c r="L259" s="332"/>
      <c r="M259" s="332"/>
      <c r="N259" s="332"/>
      <c r="O259" s="332"/>
      <c r="P259" s="332"/>
      <c r="Q259" s="332"/>
      <c r="R259" s="332"/>
      <c r="S259" s="332"/>
      <c r="T259" s="332"/>
      <c r="U259" s="332"/>
      <c r="V259" s="333"/>
      <c r="W259" s="313">
        <v>26669757</v>
      </c>
      <c r="X259" s="314"/>
      <c r="Y259" s="314"/>
      <c r="Z259" s="315"/>
      <c r="AA259" s="313">
        <v>21397979.75</v>
      </c>
      <c r="AB259" s="314"/>
      <c r="AC259" s="314"/>
      <c r="AD259" s="315"/>
      <c r="AE259" s="318">
        <f t="shared" ref="AE259" si="30">AA259/W259</f>
        <v>0.8023312604610533</v>
      </c>
      <c r="AF259" s="319"/>
      <c r="AG259" s="319"/>
      <c r="AH259" s="320"/>
      <c r="AI259" s="313">
        <f t="shared" ref="AI259" si="31">AA259-W259</f>
        <v>-5271777.25</v>
      </c>
      <c r="AJ259" s="314"/>
      <c r="AK259" s="314"/>
      <c r="AL259" s="315"/>
    </row>
    <row r="260" spans="2:38" x14ac:dyDescent="0.25">
      <c r="B260" s="385">
        <v>46</v>
      </c>
      <c r="C260" s="385">
        <v>46</v>
      </c>
      <c r="D260" s="385">
        <v>46</v>
      </c>
      <c r="E260" s="385">
        <v>46</v>
      </c>
      <c r="F260" s="385">
        <v>46</v>
      </c>
      <c r="G260" s="385">
        <v>46</v>
      </c>
      <c r="H260" s="386" t="s">
        <v>272</v>
      </c>
      <c r="I260" s="386" t="s">
        <v>272</v>
      </c>
      <c r="J260" s="386" t="s">
        <v>272</v>
      </c>
      <c r="K260" s="386" t="s">
        <v>272</v>
      </c>
      <c r="L260" s="386" t="s">
        <v>272</v>
      </c>
      <c r="M260" s="386" t="s">
        <v>272</v>
      </c>
      <c r="N260" s="386" t="s">
        <v>272</v>
      </c>
      <c r="O260" s="386" t="s">
        <v>272</v>
      </c>
      <c r="P260" s="386" t="s">
        <v>272</v>
      </c>
      <c r="Q260" s="386" t="s">
        <v>272</v>
      </c>
      <c r="R260" s="386" t="s">
        <v>272</v>
      </c>
      <c r="S260" s="386" t="s">
        <v>272</v>
      </c>
      <c r="T260" s="386" t="s">
        <v>272</v>
      </c>
      <c r="U260" s="386" t="s">
        <v>272</v>
      </c>
      <c r="V260" s="386" t="s">
        <v>272</v>
      </c>
      <c r="W260" s="387">
        <f>SUM(W261:Z262)</f>
        <v>57000000</v>
      </c>
      <c r="X260" s="387"/>
      <c r="Y260" s="387"/>
      <c r="Z260" s="387"/>
      <c r="AA260" s="387">
        <f>SUM(AA261:AD262)</f>
        <v>56457562.790000007</v>
      </c>
      <c r="AB260" s="387"/>
      <c r="AC260" s="387"/>
      <c r="AD260" s="387"/>
      <c r="AE260" s="388">
        <f t="shared" si="29"/>
        <v>0.99048355771929841</v>
      </c>
      <c r="AF260" s="389"/>
      <c r="AG260" s="389"/>
      <c r="AH260" s="389"/>
      <c r="AI260" s="322">
        <f t="shared" si="28"/>
        <v>-542437.20999999344</v>
      </c>
      <c r="AJ260" s="323"/>
      <c r="AK260" s="323"/>
      <c r="AL260" s="324"/>
    </row>
    <row r="261" spans="2:38" x14ac:dyDescent="0.25">
      <c r="B261" s="355">
        <v>463</v>
      </c>
      <c r="C261" s="355">
        <v>463</v>
      </c>
      <c r="D261" s="355">
        <v>463</v>
      </c>
      <c r="E261" s="355">
        <v>463</v>
      </c>
      <c r="F261" s="355">
        <v>463</v>
      </c>
      <c r="G261" s="355">
        <v>463</v>
      </c>
      <c r="H261" s="321" t="s">
        <v>415</v>
      </c>
      <c r="I261" s="321" t="s">
        <v>90</v>
      </c>
      <c r="J261" s="321" t="s">
        <v>90</v>
      </c>
      <c r="K261" s="321" t="s">
        <v>90</v>
      </c>
      <c r="L261" s="321" t="s">
        <v>90</v>
      </c>
      <c r="M261" s="321" t="s">
        <v>90</v>
      </c>
      <c r="N261" s="321" t="s">
        <v>90</v>
      </c>
      <c r="O261" s="321" t="s">
        <v>90</v>
      </c>
      <c r="P261" s="321" t="s">
        <v>90</v>
      </c>
      <c r="Q261" s="321" t="s">
        <v>90</v>
      </c>
      <c r="R261" s="321" t="s">
        <v>90</v>
      </c>
      <c r="S261" s="321" t="s">
        <v>90</v>
      </c>
      <c r="T261" s="321" t="s">
        <v>90</v>
      </c>
      <c r="U261" s="321" t="s">
        <v>90</v>
      </c>
      <c r="V261" s="321" t="s">
        <v>90</v>
      </c>
      <c r="W261" s="297">
        <v>53800000</v>
      </c>
      <c r="X261" s="297"/>
      <c r="Y261" s="297"/>
      <c r="Z261" s="297"/>
      <c r="AA261" s="297">
        <v>53435317.770000003</v>
      </c>
      <c r="AB261" s="297"/>
      <c r="AC261" s="297"/>
      <c r="AD261" s="297"/>
      <c r="AE261" s="316">
        <f t="shared" si="29"/>
        <v>0.99322151988847585</v>
      </c>
      <c r="AF261" s="317"/>
      <c r="AG261" s="317"/>
      <c r="AH261" s="317"/>
      <c r="AI261" s="313">
        <f t="shared" si="28"/>
        <v>-364682.22999999672</v>
      </c>
      <c r="AJ261" s="314"/>
      <c r="AK261" s="314"/>
      <c r="AL261" s="315"/>
    </row>
    <row r="262" spans="2:38" ht="30" customHeight="1" x14ac:dyDescent="0.25">
      <c r="B262" s="304">
        <v>464</v>
      </c>
      <c r="C262" s="305"/>
      <c r="D262" s="305"/>
      <c r="E262" s="305"/>
      <c r="F262" s="305"/>
      <c r="G262" s="306"/>
      <c r="H262" s="310" t="s">
        <v>365</v>
      </c>
      <c r="I262" s="311"/>
      <c r="J262" s="311"/>
      <c r="K262" s="311"/>
      <c r="L262" s="311"/>
      <c r="M262" s="311"/>
      <c r="N262" s="311"/>
      <c r="O262" s="311"/>
      <c r="P262" s="311"/>
      <c r="Q262" s="311"/>
      <c r="R262" s="311"/>
      <c r="S262" s="311"/>
      <c r="T262" s="311"/>
      <c r="U262" s="311"/>
      <c r="V262" s="312"/>
      <c r="W262" s="313">
        <v>3200000</v>
      </c>
      <c r="X262" s="314"/>
      <c r="Y262" s="314"/>
      <c r="Z262" s="315"/>
      <c r="AA262" s="313">
        <v>3022245.02</v>
      </c>
      <c r="AB262" s="314"/>
      <c r="AC262" s="314"/>
      <c r="AD262" s="315"/>
      <c r="AE262" s="318">
        <f t="shared" si="29"/>
        <v>0.94445156875000003</v>
      </c>
      <c r="AF262" s="319"/>
      <c r="AG262" s="319"/>
      <c r="AH262" s="320"/>
      <c r="AI262" s="313">
        <f t="shared" si="28"/>
        <v>-177754.97999999998</v>
      </c>
      <c r="AJ262" s="314"/>
      <c r="AK262" s="314"/>
      <c r="AL262" s="315"/>
    </row>
    <row r="263" spans="2:38" ht="29.25" customHeight="1" x14ac:dyDescent="0.25">
      <c r="B263" s="517">
        <v>47</v>
      </c>
      <c r="C263" s="518">
        <v>47</v>
      </c>
      <c r="D263" s="518">
        <v>47</v>
      </c>
      <c r="E263" s="518">
        <v>47</v>
      </c>
      <c r="F263" s="518">
        <v>47</v>
      </c>
      <c r="G263" s="519">
        <v>47</v>
      </c>
      <c r="H263" s="386" t="s">
        <v>273</v>
      </c>
      <c r="I263" s="386" t="s">
        <v>273</v>
      </c>
      <c r="J263" s="386" t="s">
        <v>273</v>
      </c>
      <c r="K263" s="386" t="s">
        <v>273</v>
      </c>
      <c r="L263" s="386" t="s">
        <v>273</v>
      </c>
      <c r="M263" s="386" t="s">
        <v>273</v>
      </c>
      <c r="N263" s="386" t="s">
        <v>273</v>
      </c>
      <c r="O263" s="386" t="s">
        <v>273</v>
      </c>
      <c r="P263" s="386" t="s">
        <v>273</v>
      </c>
      <c r="Q263" s="386" t="s">
        <v>273</v>
      </c>
      <c r="R263" s="386" t="s">
        <v>273</v>
      </c>
      <c r="S263" s="386" t="s">
        <v>273</v>
      </c>
      <c r="T263" s="386" t="s">
        <v>273</v>
      </c>
      <c r="U263" s="386" t="s">
        <v>273</v>
      </c>
      <c r="V263" s="386" t="s">
        <v>273</v>
      </c>
      <c r="W263" s="387">
        <f>SUM(W264)</f>
        <v>60422458</v>
      </c>
      <c r="X263" s="387"/>
      <c r="Y263" s="387"/>
      <c r="Z263" s="387"/>
      <c r="AA263" s="387">
        <f>SUM(AA264)</f>
        <v>51074919.990000002</v>
      </c>
      <c r="AB263" s="387"/>
      <c r="AC263" s="387"/>
      <c r="AD263" s="387"/>
      <c r="AE263" s="388">
        <f t="shared" si="29"/>
        <v>0.84529695878972688</v>
      </c>
      <c r="AF263" s="389"/>
      <c r="AG263" s="389"/>
      <c r="AH263" s="389"/>
      <c r="AI263" s="322">
        <f t="shared" si="28"/>
        <v>-9347538.0099999979</v>
      </c>
      <c r="AJ263" s="323"/>
      <c r="AK263" s="323"/>
      <c r="AL263" s="324"/>
    </row>
    <row r="264" spans="2:38" x14ac:dyDescent="0.25">
      <c r="B264" s="355">
        <v>472</v>
      </c>
      <c r="C264" s="355">
        <v>472</v>
      </c>
      <c r="D264" s="355">
        <v>472</v>
      </c>
      <c r="E264" s="355">
        <v>472</v>
      </c>
      <c r="F264" s="355">
        <v>472</v>
      </c>
      <c r="G264" s="355">
        <v>472</v>
      </c>
      <c r="H264" s="321" t="s">
        <v>37</v>
      </c>
      <c r="I264" s="321" t="s">
        <v>37</v>
      </c>
      <c r="J264" s="321" t="s">
        <v>37</v>
      </c>
      <c r="K264" s="321" t="s">
        <v>37</v>
      </c>
      <c r="L264" s="321" t="s">
        <v>37</v>
      </c>
      <c r="M264" s="321" t="s">
        <v>37</v>
      </c>
      <c r="N264" s="321" t="s">
        <v>37</v>
      </c>
      <c r="O264" s="321" t="s">
        <v>37</v>
      </c>
      <c r="P264" s="321" t="s">
        <v>37</v>
      </c>
      <c r="Q264" s="321" t="s">
        <v>37</v>
      </c>
      <c r="R264" s="321" t="s">
        <v>37</v>
      </c>
      <c r="S264" s="321" t="s">
        <v>37</v>
      </c>
      <c r="T264" s="321" t="s">
        <v>37</v>
      </c>
      <c r="U264" s="321" t="s">
        <v>37</v>
      </c>
      <c r="V264" s="321" t="s">
        <v>37</v>
      </c>
      <c r="W264" s="297">
        <v>60422458</v>
      </c>
      <c r="X264" s="297"/>
      <c r="Y264" s="297"/>
      <c r="Z264" s="297"/>
      <c r="AA264" s="297">
        <v>51074919.990000002</v>
      </c>
      <c r="AB264" s="297"/>
      <c r="AC264" s="297"/>
      <c r="AD264" s="297"/>
      <c r="AE264" s="316">
        <f t="shared" si="29"/>
        <v>0.84529695878972688</v>
      </c>
      <c r="AF264" s="317"/>
      <c r="AG264" s="317"/>
      <c r="AH264" s="317"/>
      <c r="AI264" s="313">
        <f t="shared" si="28"/>
        <v>-9347538.0099999979</v>
      </c>
      <c r="AJ264" s="314"/>
      <c r="AK264" s="314"/>
      <c r="AL264" s="315"/>
    </row>
    <row r="265" spans="2:38" x14ac:dyDescent="0.25">
      <c r="B265" s="515">
        <v>48</v>
      </c>
      <c r="C265" s="515">
        <v>48</v>
      </c>
      <c r="D265" s="515">
        <v>48</v>
      </c>
      <c r="E265" s="515">
        <v>48</v>
      </c>
      <c r="F265" s="515">
        <v>48</v>
      </c>
      <c r="G265" s="515">
        <v>48</v>
      </c>
      <c r="H265" s="516" t="s">
        <v>274</v>
      </c>
      <c r="I265" s="516" t="s">
        <v>274</v>
      </c>
      <c r="J265" s="516" t="s">
        <v>274</v>
      </c>
      <c r="K265" s="516" t="s">
        <v>274</v>
      </c>
      <c r="L265" s="516" t="s">
        <v>274</v>
      </c>
      <c r="M265" s="516" t="s">
        <v>274</v>
      </c>
      <c r="N265" s="516" t="s">
        <v>274</v>
      </c>
      <c r="O265" s="516" t="s">
        <v>274</v>
      </c>
      <c r="P265" s="516" t="s">
        <v>274</v>
      </c>
      <c r="Q265" s="516" t="s">
        <v>274</v>
      </c>
      <c r="R265" s="516" t="s">
        <v>274</v>
      </c>
      <c r="S265" s="516" t="s">
        <v>274</v>
      </c>
      <c r="T265" s="516" t="s">
        <v>274</v>
      </c>
      <c r="U265" s="516" t="s">
        <v>274</v>
      </c>
      <c r="V265" s="516" t="s">
        <v>274</v>
      </c>
      <c r="W265" s="387">
        <f>SUM(W266:Z269)</f>
        <v>25437215</v>
      </c>
      <c r="X265" s="387"/>
      <c r="Y265" s="387"/>
      <c r="Z265" s="387"/>
      <c r="AA265" s="387">
        <f>SUM(AA266:AD269)</f>
        <v>24858132.129999995</v>
      </c>
      <c r="AB265" s="387"/>
      <c r="AC265" s="387"/>
      <c r="AD265" s="387"/>
      <c r="AE265" s="388">
        <f t="shared" si="29"/>
        <v>0.97723481639008025</v>
      </c>
      <c r="AF265" s="389"/>
      <c r="AG265" s="389"/>
      <c r="AH265" s="389"/>
      <c r="AI265" s="322">
        <f t="shared" si="28"/>
        <v>-579082.87000000477</v>
      </c>
      <c r="AJ265" s="323"/>
      <c r="AK265" s="323"/>
      <c r="AL265" s="324"/>
    </row>
    <row r="266" spans="2:38" x14ac:dyDescent="0.25">
      <c r="B266" s="514">
        <v>481</v>
      </c>
      <c r="C266" s="514">
        <v>481</v>
      </c>
      <c r="D266" s="514">
        <v>481</v>
      </c>
      <c r="E266" s="514">
        <v>481</v>
      </c>
      <c r="F266" s="514">
        <v>481</v>
      </c>
      <c r="G266" s="514">
        <v>481</v>
      </c>
      <c r="H266" s="296" t="s">
        <v>38</v>
      </c>
      <c r="I266" s="296" t="s">
        <v>38</v>
      </c>
      <c r="J266" s="296" t="s">
        <v>38</v>
      </c>
      <c r="K266" s="296" t="s">
        <v>38</v>
      </c>
      <c r="L266" s="296" t="s">
        <v>38</v>
      </c>
      <c r="M266" s="296" t="s">
        <v>38</v>
      </c>
      <c r="N266" s="296" t="s">
        <v>38</v>
      </c>
      <c r="O266" s="296" t="s">
        <v>38</v>
      </c>
      <c r="P266" s="296" t="s">
        <v>38</v>
      </c>
      <c r="Q266" s="296" t="s">
        <v>38</v>
      </c>
      <c r="R266" s="296" t="s">
        <v>38</v>
      </c>
      <c r="S266" s="296" t="s">
        <v>38</v>
      </c>
      <c r="T266" s="296" t="s">
        <v>38</v>
      </c>
      <c r="U266" s="296" t="s">
        <v>38</v>
      </c>
      <c r="V266" s="296" t="s">
        <v>38</v>
      </c>
      <c r="W266" s="297">
        <v>22125215</v>
      </c>
      <c r="X266" s="297"/>
      <c r="Y266" s="297"/>
      <c r="Z266" s="297"/>
      <c r="AA266" s="297">
        <v>22022361.399999999</v>
      </c>
      <c r="AB266" s="297"/>
      <c r="AC266" s="297"/>
      <c r="AD266" s="297"/>
      <c r="AE266" s="316">
        <f t="shared" si="29"/>
        <v>0.99535129489137164</v>
      </c>
      <c r="AF266" s="317"/>
      <c r="AG266" s="317"/>
      <c r="AH266" s="317"/>
      <c r="AI266" s="313">
        <f t="shared" si="28"/>
        <v>-102853.60000000149</v>
      </c>
      <c r="AJ266" s="314"/>
      <c r="AK266" s="314"/>
      <c r="AL266" s="315"/>
    </row>
    <row r="267" spans="2:38" x14ac:dyDescent="0.25">
      <c r="B267" s="514">
        <v>482</v>
      </c>
      <c r="C267" s="514">
        <v>482</v>
      </c>
      <c r="D267" s="514">
        <v>482</v>
      </c>
      <c r="E267" s="514">
        <v>482</v>
      </c>
      <c r="F267" s="514">
        <v>482</v>
      </c>
      <c r="G267" s="514">
        <v>482</v>
      </c>
      <c r="H267" s="296" t="s">
        <v>275</v>
      </c>
      <c r="I267" s="296" t="s">
        <v>275</v>
      </c>
      <c r="J267" s="296" t="s">
        <v>275</v>
      </c>
      <c r="K267" s="296" t="s">
        <v>275</v>
      </c>
      <c r="L267" s="296" t="s">
        <v>275</v>
      </c>
      <c r="M267" s="296" t="s">
        <v>275</v>
      </c>
      <c r="N267" s="296" t="s">
        <v>275</v>
      </c>
      <c r="O267" s="296" t="s">
        <v>275</v>
      </c>
      <c r="P267" s="296" t="s">
        <v>275</v>
      </c>
      <c r="Q267" s="296" t="s">
        <v>275</v>
      </c>
      <c r="R267" s="296" t="s">
        <v>275</v>
      </c>
      <c r="S267" s="296" t="s">
        <v>275</v>
      </c>
      <c r="T267" s="296" t="s">
        <v>275</v>
      </c>
      <c r="U267" s="296" t="s">
        <v>275</v>
      </c>
      <c r="V267" s="296" t="s">
        <v>275</v>
      </c>
      <c r="W267" s="297">
        <v>362000</v>
      </c>
      <c r="X267" s="297"/>
      <c r="Y267" s="297"/>
      <c r="Z267" s="297"/>
      <c r="AA267" s="297">
        <v>257712.52</v>
      </c>
      <c r="AB267" s="297"/>
      <c r="AC267" s="297"/>
      <c r="AD267" s="297"/>
      <c r="AE267" s="316">
        <f t="shared" si="29"/>
        <v>0.71191303867403311</v>
      </c>
      <c r="AF267" s="317"/>
      <c r="AG267" s="317"/>
      <c r="AH267" s="317"/>
      <c r="AI267" s="313">
        <f t="shared" si="28"/>
        <v>-104287.48000000001</v>
      </c>
      <c r="AJ267" s="314"/>
      <c r="AK267" s="314"/>
      <c r="AL267" s="315"/>
    </row>
    <row r="268" spans="2:38" ht="28.5" customHeight="1" x14ac:dyDescent="0.25">
      <c r="B268" s="514">
        <v>483</v>
      </c>
      <c r="C268" s="514">
        <v>483</v>
      </c>
      <c r="D268" s="514">
        <v>483</v>
      </c>
      <c r="E268" s="514">
        <v>483</v>
      </c>
      <c r="F268" s="514">
        <v>483</v>
      </c>
      <c r="G268" s="514">
        <v>483</v>
      </c>
      <c r="H268" s="296" t="s">
        <v>72</v>
      </c>
      <c r="I268" s="296" t="s">
        <v>72</v>
      </c>
      <c r="J268" s="296" t="s">
        <v>72</v>
      </c>
      <c r="K268" s="296" t="s">
        <v>72</v>
      </c>
      <c r="L268" s="296" t="s">
        <v>72</v>
      </c>
      <c r="M268" s="296" t="s">
        <v>72</v>
      </c>
      <c r="N268" s="296" t="s">
        <v>72</v>
      </c>
      <c r="O268" s="296" t="s">
        <v>72</v>
      </c>
      <c r="P268" s="296" t="s">
        <v>72</v>
      </c>
      <c r="Q268" s="296" t="s">
        <v>72</v>
      </c>
      <c r="R268" s="296" t="s">
        <v>72</v>
      </c>
      <c r="S268" s="296" t="s">
        <v>72</v>
      </c>
      <c r="T268" s="296" t="s">
        <v>72</v>
      </c>
      <c r="U268" s="296" t="s">
        <v>72</v>
      </c>
      <c r="V268" s="296" t="s">
        <v>72</v>
      </c>
      <c r="W268" s="297">
        <v>1150000</v>
      </c>
      <c r="X268" s="297"/>
      <c r="Y268" s="297"/>
      <c r="Z268" s="297"/>
      <c r="AA268" s="297">
        <v>1292819.67</v>
      </c>
      <c r="AB268" s="297"/>
      <c r="AC268" s="297"/>
      <c r="AD268" s="297"/>
      <c r="AE268" s="316">
        <f t="shared" si="29"/>
        <v>1.1241910173913043</v>
      </c>
      <c r="AF268" s="317"/>
      <c r="AG268" s="317"/>
      <c r="AH268" s="317"/>
      <c r="AI268" s="313">
        <f t="shared" si="28"/>
        <v>142819.66999999993</v>
      </c>
      <c r="AJ268" s="314"/>
      <c r="AK268" s="314"/>
      <c r="AL268" s="315"/>
    </row>
    <row r="269" spans="2:38" ht="28.5" customHeight="1" x14ac:dyDescent="0.25">
      <c r="B269" s="304">
        <v>485</v>
      </c>
      <c r="C269" s="305"/>
      <c r="D269" s="305"/>
      <c r="E269" s="305"/>
      <c r="F269" s="305"/>
      <c r="G269" s="306"/>
      <c r="H269" s="331" t="s">
        <v>479</v>
      </c>
      <c r="I269" s="332"/>
      <c r="J269" s="332"/>
      <c r="K269" s="332"/>
      <c r="L269" s="332"/>
      <c r="M269" s="332"/>
      <c r="N269" s="332"/>
      <c r="O269" s="332"/>
      <c r="P269" s="332"/>
      <c r="Q269" s="332"/>
      <c r="R269" s="332"/>
      <c r="S269" s="332"/>
      <c r="T269" s="332"/>
      <c r="U269" s="332"/>
      <c r="V269" s="333"/>
      <c r="W269" s="313">
        <v>1800000</v>
      </c>
      <c r="X269" s="314"/>
      <c r="Y269" s="314"/>
      <c r="Z269" s="315"/>
      <c r="AA269" s="313">
        <v>1285238.54</v>
      </c>
      <c r="AB269" s="314"/>
      <c r="AC269" s="314"/>
      <c r="AD269" s="315"/>
      <c r="AE269" s="318">
        <f t="shared" si="29"/>
        <v>0.71402141111111117</v>
      </c>
      <c r="AF269" s="319"/>
      <c r="AG269" s="319"/>
      <c r="AH269" s="320"/>
      <c r="AI269" s="313">
        <f t="shared" si="28"/>
        <v>-514761.45999999996</v>
      </c>
      <c r="AJ269" s="314"/>
      <c r="AK269" s="314"/>
      <c r="AL269" s="315"/>
    </row>
    <row r="270" spans="2:38" x14ac:dyDescent="0.25">
      <c r="B270" s="385">
        <v>49</v>
      </c>
      <c r="C270" s="385">
        <v>49</v>
      </c>
      <c r="D270" s="385">
        <v>49</v>
      </c>
      <c r="E270" s="385">
        <v>49</v>
      </c>
      <c r="F270" s="385">
        <v>49</v>
      </c>
      <c r="G270" s="385">
        <v>49</v>
      </c>
      <c r="H270" s="386" t="s">
        <v>276</v>
      </c>
      <c r="I270" s="386" t="s">
        <v>276</v>
      </c>
      <c r="J270" s="386" t="s">
        <v>276</v>
      </c>
      <c r="K270" s="386" t="s">
        <v>276</v>
      </c>
      <c r="L270" s="386" t="s">
        <v>276</v>
      </c>
      <c r="M270" s="386" t="s">
        <v>276</v>
      </c>
      <c r="N270" s="386" t="s">
        <v>276</v>
      </c>
      <c r="O270" s="386" t="s">
        <v>276</v>
      </c>
      <c r="P270" s="386" t="s">
        <v>276</v>
      </c>
      <c r="Q270" s="386" t="s">
        <v>276</v>
      </c>
      <c r="R270" s="386" t="s">
        <v>276</v>
      </c>
      <c r="S270" s="386" t="s">
        <v>276</v>
      </c>
      <c r="T270" s="386" t="s">
        <v>276</v>
      </c>
      <c r="U270" s="386" t="s">
        <v>276</v>
      </c>
      <c r="V270" s="386" t="s">
        <v>276</v>
      </c>
      <c r="W270" s="387">
        <f>SUM(W271)</f>
        <v>0</v>
      </c>
      <c r="X270" s="387"/>
      <c r="Y270" s="387"/>
      <c r="Z270" s="387"/>
      <c r="AA270" s="387">
        <f>SUM(AA271)</f>
        <v>0</v>
      </c>
      <c r="AB270" s="387"/>
      <c r="AC270" s="387"/>
      <c r="AD270" s="387"/>
      <c r="AE270" s="388" t="str">
        <f>'član 9'!E39</f>
        <v/>
      </c>
      <c r="AF270" s="389"/>
      <c r="AG270" s="389"/>
      <c r="AH270" s="389"/>
      <c r="AI270" s="322">
        <f>SUM(AI271)</f>
        <v>0</v>
      </c>
      <c r="AJ270" s="323"/>
      <c r="AK270" s="323"/>
      <c r="AL270" s="324"/>
    </row>
    <row r="271" spans="2:38" x14ac:dyDescent="0.25">
      <c r="B271" s="355">
        <v>499</v>
      </c>
      <c r="C271" s="355">
        <v>499</v>
      </c>
      <c r="D271" s="355">
        <v>499</v>
      </c>
      <c r="E271" s="355">
        <v>499</v>
      </c>
      <c r="F271" s="355">
        <v>499</v>
      </c>
      <c r="G271" s="355">
        <v>499</v>
      </c>
      <c r="H271" s="321" t="s">
        <v>277</v>
      </c>
      <c r="I271" s="321" t="s">
        <v>277</v>
      </c>
      <c r="J271" s="321" t="s">
        <v>277</v>
      </c>
      <c r="K271" s="321" t="s">
        <v>277</v>
      </c>
      <c r="L271" s="321" t="s">
        <v>277</v>
      </c>
      <c r="M271" s="321" t="s">
        <v>277</v>
      </c>
      <c r="N271" s="321" t="s">
        <v>277</v>
      </c>
      <c r="O271" s="321" t="s">
        <v>277</v>
      </c>
      <c r="P271" s="321" t="s">
        <v>277</v>
      </c>
      <c r="Q271" s="321" t="s">
        <v>277</v>
      </c>
      <c r="R271" s="321" t="s">
        <v>277</v>
      </c>
      <c r="S271" s="321" t="s">
        <v>277</v>
      </c>
      <c r="T271" s="321" t="s">
        <v>277</v>
      </c>
      <c r="U271" s="321" t="s">
        <v>277</v>
      </c>
      <c r="V271" s="321" t="s">
        <v>277</v>
      </c>
      <c r="W271" s="297">
        <v>0</v>
      </c>
      <c r="X271" s="297"/>
      <c r="Y271" s="297"/>
      <c r="Z271" s="297"/>
      <c r="AA271" s="297">
        <v>0</v>
      </c>
      <c r="AB271" s="297"/>
      <c r="AC271" s="297"/>
      <c r="AD271" s="297"/>
      <c r="AE271" s="316" t="str">
        <f>'član 9'!E40</f>
        <v/>
      </c>
      <c r="AF271" s="317"/>
      <c r="AG271" s="317"/>
      <c r="AH271" s="317"/>
      <c r="AI271" s="313">
        <f t="shared" ref="AI271:AI276" si="32">AA271-W271</f>
        <v>0</v>
      </c>
      <c r="AJ271" s="314"/>
      <c r="AK271" s="314"/>
      <c r="AL271" s="315"/>
    </row>
    <row r="272" spans="2:38" ht="15.75" x14ac:dyDescent="0.25">
      <c r="B272" s="342">
        <v>5</v>
      </c>
      <c r="C272" s="343"/>
      <c r="D272" s="343"/>
      <c r="E272" s="343"/>
      <c r="F272" s="343"/>
      <c r="G272" s="344"/>
      <c r="H272" s="345" t="s">
        <v>417</v>
      </c>
      <c r="I272" s="346"/>
      <c r="J272" s="346"/>
      <c r="K272" s="346"/>
      <c r="L272" s="346"/>
      <c r="M272" s="346"/>
      <c r="N272" s="346"/>
      <c r="O272" s="346"/>
      <c r="P272" s="346"/>
      <c r="Q272" s="346"/>
      <c r="R272" s="346"/>
      <c r="S272" s="346"/>
      <c r="T272" s="346"/>
      <c r="U272" s="346"/>
      <c r="V272" s="347"/>
      <c r="W272" s="348">
        <f>W273+W278</f>
        <v>188561289</v>
      </c>
      <c r="X272" s="349"/>
      <c r="Y272" s="349"/>
      <c r="Z272" s="350"/>
      <c r="AA272" s="348">
        <f>AA273+AA278</f>
        <v>105647671.82000001</v>
      </c>
      <c r="AB272" s="349"/>
      <c r="AC272" s="349"/>
      <c r="AD272" s="350"/>
      <c r="AE272" s="351">
        <f>AA272/W272</f>
        <v>0.56028293177397614</v>
      </c>
      <c r="AF272" s="352"/>
      <c r="AG272" s="352"/>
      <c r="AH272" s="353"/>
      <c r="AI272" s="348">
        <f>AI273+AI278</f>
        <v>-82913617.179999992</v>
      </c>
      <c r="AJ272" s="349"/>
      <c r="AK272" s="349"/>
      <c r="AL272" s="350"/>
    </row>
    <row r="273" spans="2:38" x14ac:dyDescent="0.25">
      <c r="B273" s="385">
        <v>51</v>
      </c>
      <c r="C273" s="385">
        <v>51</v>
      </c>
      <c r="D273" s="385">
        <v>51</v>
      </c>
      <c r="E273" s="385">
        <v>51</v>
      </c>
      <c r="F273" s="385">
        <v>51</v>
      </c>
      <c r="G273" s="385">
        <v>51</v>
      </c>
      <c r="H273" s="386" t="s">
        <v>278</v>
      </c>
      <c r="I273" s="386" t="s">
        <v>278</v>
      </c>
      <c r="J273" s="386" t="s">
        <v>278</v>
      </c>
      <c r="K273" s="386" t="s">
        <v>278</v>
      </c>
      <c r="L273" s="386" t="s">
        <v>278</v>
      </c>
      <c r="M273" s="386" t="s">
        <v>278</v>
      </c>
      <c r="N273" s="386" t="s">
        <v>278</v>
      </c>
      <c r="O273" s="386" t="s">
        <v>278</v>
      </c>
      <c r="P273" s="386" t="s">
        <v>278</v>
      </c>
      <c r="Q273" s="386" t="s">
        <v>278</v>
      </c>
      <c r="R273" s="386" t="s">
        <v>278</v>
      </c>
      <c r="S273" s="386" t="s">
        <v>278</v>
      </c>
      <c r="T273" s="386" t="s">
        <v>278</v>
      </c>
      <c r="U273" s="386" t="s">
        <v>278</v>
      </c>
      <c r="V273" s="386" t="s">
        <v>278</v>
      </c>
      <c r="W273" s="387">
        <f>SUM(W274:Z277)</f>
        <v>188361289</v>
      </c>
      <c r="X273" s="387"/>
      <c r="Y273" s="387"/>
      <c r="Z273" s="387"/>
      <c r="AA273" s="387">
        <f>SUM(AA274:AD277)</f>
        <v>104543391.80000001</v>
      </c>
      <c r="AB273" s="387"/>
      <c r="AC273" s="387"/>
      <c r="AD273" s="387"/>
      <c r="AE273" s="388">
        <f>AA273/W273</f>
        <v>0.55501527068016621</v>
      </c>
      <c r="AF273" s="389"/>
      <c r="AG273" s="389"/>
      <c r="AH273" s="389"/>
      <c r="AI273" s="322">
        <f t="shared" si="32"/>
        <v>-83817897.199999988</v>
      </c>
      <c r="AJ273" s="323"/>
      <c r="AK273" s="323"/>
      <c r="AL273" s="324"/>
    </row>
    <row r="274" spans="2:38" x14ac:dyDescent="0.25">
      <c r="B274" s="355">
        <v>511</v>
      </c>
      <c r="C274" s="355">
        <v>511</v>
      </c>
      <c r="D274" s="355">
        <v>511</v>
      </c>
      <c r="E274" s="355">
        <v>511</v>
      </c>
      <c r="F274" s="355">
        <v>511</v>
      </c>
      <c r="G274" s="355">
        <v>511</v>
      </c>
      <c r="H274" s="321" t="s">
        <v>40</v>
      </c>
      <c r="I274" s="321" t="s">
        <v>40</v>
      </c>
      <c r="J274" s="321" t="s">
        <v>40</v>
      </c>
      <c r="K274" s="321" t="s">
        <v>40</v>
      </c>
      <c r="L274" s="321" t="s">
        <v>40</v>
      </c>
      <c r="M274" s="321" t="s">
        <v>40</v>
      </c>
      <c r="N274" s="321" t="s">
        <v>40</v>
      </c>
      <c r="O274" s="321" t="s">
        <v>40</v>
      </c>
      <c r="P274" s="321" t="s">
        <v>40</v>
      </c>
      <c r="Q274" s="321" t="s">
        <v>40</v>
      </c>
      <c r="R274" s="321" t="s">
        <v>40</v>
      </c>
      <c r="S274" s="321" t="s">
        <v>40</v>
      </c>
      <c r="T274" s="321" t="s">
        <v>40</v>
      </c>
      <c r="U274" s="321" t="s">
        <v>40</v>
      </c>
      <c r="V274" s="321" t="s">
        <v>40</v>
      </c>
      <c r="W274" s="297">
        <v>155569861</v>
      </c>
      <c r="X274" s="297"/>
      <c r="Y274" s="297"/>
      <c r="Z274" s="297"/>
      <c r="AA274" s="297">
        <v>91070926.400000006</v>
      </c>
      <c r="AB274" s="297"/>
      <c r="AC274" s="297"/>
      <c r="AD274" s="297"/>
      <c r="AE274" s="316">
        <f>AA274/W274</f>
        <v>0.58540211975891654</v>
      </c>
      <c r="AF274" s="317"/>
      <c r="AG274" s="317"/>
      <c r="AH274" s="317"/>
      <c r="AI274" s="313">
        <f t="shared" si="32"/>
        <v>-64498934.599999994</v>
      </c>
      <c r="AJ274" s="314"/>
      <c r="AK274" s="314"/>
      <c r="AL274" s="315"/>
    </row>
    <row r="275" spans="2:38" x14ac:dyDescent="0.25">
      <c r="B275" s="355">
        <v>512</v>
      </c>
      <c r="C275" s="355">
        <v>512</v>
      </c>
      <c r="D275" s="355">
        <v>512</v>
      </c>
      <c r="E275" s="355">
        <v>512</v>
      </c>
      <c r="F275" s="355">
        <v>512</v>
      </c>
      <c r="G275" s="355">
        <v>512</v>
      </c>
      <c r="H275" s="321" t="s">
        <v>41</v>
      </c>
      <c r="I275" s="321" t="s">
        <v>41</v>
      </c>
      <c r="J275" s="321" t="s">
        <v>41</v>
      </c>
      <c r="K275" s="321" t="s">
        <v>41</v>
      </c>
      <c r="L275" s="321" t="s">
        <v>41</v>
      </c>
      <c r="M275" s="321" t="s">
        <v>41</v>
      </c>
      <c r="N275" s="321" t="s">
        <v>41</v>
      </c>
      <c r="O275" s="321" t="s">
        <v>41</v>
      </c>
      <c r="P275" s="321" t="s">
        <v>41</v>
      </c>
      <c r="Q275" s="321" t="s">
        <v>41</v>
      </c>
      <c r="R275" s="321" t="s">
        <v>41</v>
      </c>
      <c r="S275" s="321" t="s">
        <v>41</v>
      </c>
      <c r="T275" s="321" t="s">
        <v>41</v>
      </c>
      <c r="U275" s="321" t="s">
        <v>41</v>
      </c>
      <c r="V275" s="321" t="s">
        <v>41</v>
      </c>
      <c r="W275" s="297">
        <v>32091428</v>
      </c>
      <c r="X275" s="297"/>
      <c r="Y275" s="297"/>
      <c r="Z275" s="297"/>
      <c r="AA275" s="297">
        <v>12775640.67</v>
      </c>
      <c r="AB275" s="297"/>
      <c r="AC275" s="297"/>
      <c r="AD275" s="297"/>
      <c r="AE275" s="316">
        <f>AA275/W275</f>
        <v>0.39810134563036587</v>
      </c>
      <c r="AF275" s="317"/>
      <c r="AG275" s="317"/>
      <c r="AH275" s="317"/>
      <c r="AI275" s="313">
        <f t="shared" si="32"/>
        <v>-19315787.329999998</v>
      </c>
      <c r="AJ275" s="314"/>
      <c r="AK275" s="314"/>
      <c r="AL275" s="315"/>
    </row>
    <row r="276" spans="2:38" x14ac:dyDescent="0.25">
      <c r="B276" s="355">
        <v>513</v>
      </c>
      <c r="C276" s="355">
        <v>515</v>
      </c>
      <c r="D276" s="355">
        <v>515</v>
      </c>
      <c r="E276" s="355">
        <v>515</v>
      </c>
      <c r="F276" s="355">
        <v>515</v>
      </c>
      <c r="G276" s="355">
        <v>515</v>
      </c>
      <c r="H276" s="321" t="s">
        <v>279</v>
      </c>
      <c r="I276" s="321" t="s">
        <v>73</v>
      </c>
      <c r="J276" s="321" t="s">
        <v>73</v>
      </c>
      <c r="K276" s="321" t="s">
        <v>73</v>
      </c>
      <c r="L276" s="321" t="s">
        <v>73</v>
      </c>
      <c r="M276" s="321" t="s">
        <v>73</v>
      </c>
      <c r="N276" s="321" t="s">
        <v>73</v>
      </c>
      <c r="O276" s="321" t="s">
        <v>73</v>
      </c>
      <c r="P276" s="321" t="s">
        <v>73</v>
      </c>
      <c r="Q276" s="321" t="s">
        <v>73</v>
      </c>
      <c r="R276" s="321" t="s">
        <v>73</v>
      </c>
      <c r="S276" s="321" t="s">
        <v>73</v>
      </c>
      <c r="T276" s="321" t="s">
        <v>73</v>
      </c>
      <c r="U276" s="321" t="s">
        <v>73</v>
      </c>
      <c r="V276" s="321" t="s">
        <v>73</v>
      </c>
      <c r="W276" s="297">
        <v>0</v>
      </c>
      <c r="X276" s="297"/>
      <c r="Y276" s="297"/>
      <c r="Z276" s="297"/>
      <c r="AA276" s="297">
        <v>0</v>
      </c>
      <c r="AB276" s="297"/>
      <c r="AC276" s="297"/>
      <c r="AD276" s="297"/>
      <c r="AE276" s="316"/>
      <c r="AF276" s="317"/>
      <c r="AG276" s="317"/>
      <c r="AH276" s="317"/>
      <c r="AI276" s="313">
        <f t="shared" si="32"/>
        <v>0</v>
      </c>
      <c r="AJ276" s="314"/>
      <c r="AK276" s="314"/>
      <c r="AL276" s="315"/>
    </row>
    <row r="277" spans="2:38" x14ac:dyDescent="0.25">
      <c r="B277" s="356">
        <v>515</v>
      </c>
      <c r="C277" s="357"/>
      <c r="D277" s="357"/>
      <c r="E277" s="357"/>
      <c r="F277" s="357"/>
      <c r="G277" s="358"/>
      <c r="H277" s="310" t="s">
        <v>73</v>
      </c>
      <c r="I277" s="311"/>
      <c r="J277" s="311"/>
      <c r="K277" s="311"/>
      <c r="L277" s="311"/>
      <c r="M277" s="311"/>
      <c r="N277" s="311"/>
      <c r="O277" s="311"/>
      <c r="P277" s="311"/>
      <c r="Q277" s="311"/>
      <c r="R277" s="311"/>
      <c r="S277" s="311"/>
      <c r="T277" s="311"/>
      <c r="U277" s="311"/>
      <c r="V277" s="312"/>
      <c r="W277" s="313">
        <v>700000</v>
      </c>
      <c r="X277" s="314"/>
      <c r="Y277" s="314"/>
      <c r="Z277" s="315"/>
      <c r="AA277" s="313">
        <v>696824.73</v>
      </c>
      <c r="AB277" s="314"/>
      <c r="AC277" s="314"/>
      <c r="AD277" s="315"/>
      <c r="AE277" s="318">
        <f>AA277/W277</f>
        <v>0.99546389999999996</v>
      </c>
      <c r="AF277" s="319"/>
      <c r="AG277" s="319"/>
      <c r="AH277" s="320"/>
      <c r="AI277" s="313">
        <f>AA277-W277</f>
        <v>-3175.2700000000186</v>
      </c>
      <c r="AJ277" s="314"/>
      <c r="AK277" s="314"/>
      <c r="AL277" s="315"/>
    </row>
    <row r="278" spans="2:38" x14ac:dyDescent="0.25">
      <c r="B278" s="385">
        <v>54</v>
      </c>
      <c r="C278" s="385">
        <v>54</v>
      </c>
      <c r="D278" s="385">
        <v>54</v>
      </c>
      <c r="E278" s="385">
        <v>54</v>
      </c>
      <c r="F278" s="385">
        <v>54</v>
      </c>
      <c r="G278" s="385">
        <v>54</v>
      </c>
      <c r="H278" s="386" t="s">
        <v>280</v>
      </c>
      <c r="I278" s="386" t="s">
        <v>280</v>
      </c>
      <c r="J278" s="386" t="s">
        <v>280</v>
      </c>
      <c r="K278" s="386" t="s">
        <v>280</v>
      </c>
      <c r="L278" s="386" t="s">
        <v>280</v>
      </c>
      <c r="M278" s="386" t="s">
        <v>280</v>
      </c>
      <c r="N278" s="386" t="s">
        <v>280</v>
      </c>
      <c r="O278" s="386" t="s">
        <v>280</v>
      </c>
      <c r="P278" s="386" t="s">
        <v>280</v>
      </c>
      <c r="Q278" s="386" t="s">
        <v>280</v>
      </c>
      <c r="R278" s="386" t="s">
        <v>280</v>
      </c>
      <c r="S278" s="386" t="s">
        <v>280</v>
      </c>
      <c r="T278" s="386" t="s">
        <v>280</v>
      </c>
      <c r="U278" s="386" t="s">
        <v>280</v>
      </c>
      <c r="V278" s="386" t="s">
        <v>280</v>
      </c>
      <c r="W278" s="387">
        <f>SUM(W279:Z280)</f>
        <v>200000</v>
      </c>
      <c r="X278" s="387"/>
      <c r="Y278" s="387"/>
      <c r="Z278" s="387"/>
      <c r="AA278" s="387">
        <f>SUM(AA279:AD280)</f>
        <v>1104280.02</v>
      </c>
      <c r="AB278" s="387"/>
      <c r="AC278" s="387"/>
      <c r="AD278" s="387"/>
      <c r="AE278" s="388">
        <f t="shared" ref="AE278:AE284" si="33">AA278/W278</f>
        <v>5.5214001000000001</v>
      </c>
      <c r="AF278" s="389"/>
      <c r="AG278" s="389"/>
      <c r="AH278" s="389"/>
      <c r="AI278" s="322">
        <f>AA278-W278</f>
        <v>904280.02</v>
      </c>
      <c r="AJ278" s="323"/>
      <c r="AK278" s="323"/>
      <c r="AL278" s="324"/>
    </row>
    <row r="279" spans="2:38" x14ac:dyDescent="0.25">
      <c r="B279" s="355">
        <v>541</v>
      </c>
      <c r="C279" s="355">
        <v>541</v>
      </c>
      <c r="D279" s="355">
        <v>541</v>
      </c>
      <c r="E279" s="355">
        <v>541</v>
      </c>
      <c r="F279" s="355">
        <v>541</v>
      </c>
      <c r="G279" s="355">
        <v>541</v>
      </c>
      <c r="H279" s="321" t="s">
        <v>126</v>
      </c>
      <c r="I279" s="321" t="s">
        <v>126</v>
      </c>
      <c r="J279" s="321" t="s">
        <v>126</v>
      </c>
      <c r="K279" s="321" t="s">
        <v>126</v>
      </c>
      <c r="L279" s="321" t="s">
        <v>126</v>
      </c>
      <c r="M279" s="321" t="s">
        <v>126</v>
      </c>
      <c r="N279" s="321" t="s">
        <v>126</v>
      </c>
      <c r="O279" s="321" t="s">
        <v>126</v>
      </c>
      <c r="P279" s="321" t="s">
        <v>126</v>
      </c>
      <c r="Q279" s="321" t="s">
        <v>126</v>
      </c>
      <c r="R279" s="321" t="s">
        <v>126</v>
      </c>
      <c r="S279" s="321" t="s">
        <v>126</v>
      </c>
      <c r="T279" s="321" t="s">
        <v>126</v>
      </c>
      <c r="U279" s="321" t="s">
        <v>126</v>
      </c>
      <c r="V279" s="321" t="s">
        <v>126</v>
      </c>
      <c r="W279" s="313">
        <v>200000</v>
      </c>
      <c r="X279" s="314"/>
      <c r="Y279" s="314"/>
      <c r="Z279" s="315"/>
      <c r="AA279" s="297">
        <v>1104280.02</v>
      </c>
      <c r="AB279" s="297"/>
      <c r="AC279" s="297"/>
      <c r="AD279" s="297"/>
      <c r="AE279" s="316">
        <f t="shared" si="33"/>
        <v>5.5214001000000001</v>
      </c>
      <c r="AF279" s="317"/>
      <c r="AG279" s="317"/>
      <c r="AH279" s="317"/>
      <c r="AI279" s="313">
        <f>AA279-W279</f>
        <v>904280.02</v>
      </c>
      <c r="AJ279" s="314"/>
      <c r="AK279" s="314"/>
      <c r="AL279" s="315"/>
    </row>
    <row r="280" spans="2:38" x14ac:dyDescent="0.25">
      <c r="B280" s="356">
        <v>543</v>
      </c>
      <c r="C280" s="357"/>
      <c r="D280" s="357"/>
      <c r="E280" s="357"/>
      <c r="F280" s="357"/>
      <c r="G280" s="358"/>
      <c r="H280" s="310" t="s">
        <v>468</v>
      </c>
      <c r="I280" s="311"/>
      <c r="J280" s="311"/>
      <c r="K280" s="311"/>
      <c r="L280" s="311"/>
      <c r="M280" s="311"/>
      <c r="N280" s="311"/>
      <c r="O280" s="311"/>
      <c r="P280" s="311"/>
      <c r="Q280" s="311"/>
      <c r="R280" s="311"/>
      <c r="S280" s="311"/>
      <c r="T280" s="311"/>
      <c r="U280" s="311"/>
      <c r="V280" s="312"/>
      <c r="W280" s="313">
        <v>0</v>
      </c>
      <c r="X280" s="314"/>
      <c r="Y280" s="314"/>
      <c r="Z280" s="315"/>
      <c r="AA280" s="313">
        <v>0</v>
      </c>
      <c r="AB280" s="314"/>
      <c r="AC280" s="314"/>
      <c r="AD280" s="315"/>
      <c r="AE280" s="316" t="e">
        <f t="shared" ref="AE280" si="34">AA280/W280</f>
        <v>#DIV/0!</v>
      </c>
      <c r="AF280" s="317"/>
      <c r="AG280" s="317"/>
      <c r="AH280" s="317"/>
      <c r="AI280" s="313">
        <f>AA280-W280</f>
        <v>0</v>
      </c>
      <c r="AJ280" s="314"/>
      <c r="AK280" s="314"/>
      <c r="AL280" s="315"/>
    </row>
    <row r="281" spans="2:38" ht="30.75" customHeight="1" x14ac:dyDescent="0.25">
      <c r="B281" s="524">
        <v>6</v>
      </c>
      <c r="C281" s="525"/>
      <c r="D281" s="525"/>
      <c r="E281" s="525"/>
      <c r="F281" s="525"/>
      <c r="G281" s="526"/>
      <c r="H281" s="345" t="s">
        <v>418</v>
      </c>
      <c r="I281" s="522"/>
      <c r="J281" s="522"/>
      <c r="K281" s="522"/>
      <c r="L281" s="522"/>
      <c r="M281" s="522"/>
      <c r="N281" s="522"/>
      <c r="O281" s="522"/>
      <c r="P281" s="522"/>
      <c r="Q281" s="522"/>
      <c r="R281" s="522"/>
      <c r="S281" s="522"/>
      <c r="T281" s="522"/>
      <c r="U281" s="522"/>
      <c r="V281" s="523"/>
      <c r="W281" s="348">
        <f>SUM(W282)</f>
        <v>2145000</v>
      </c>
      <c r="X281" s="349"/>
      <c r="Y281" s="349"/>
      <c r="Z281" s="350"/>
      <c r="AA281" s="348">
        <f>SUM(AA282)</f>
        <v>2143969.1</v>
      </c>
      <c r="AB281" s="349"/>
      <c r="AC281" s="349"/>
      <c r="AD281" s="350"/>
      <c r="AE281" s="351">
        <f t="shared" si="33"/>
        <v>0.99951939393939393</v>
      </c>
      <c r="AF281" s="352"/>
      <c r="AG281" s="352"/>
      <c r="AH281" s="353"/>
      <c r="AI281" s="348">
        <f>SUM(AI282)</f>
        <v>-1030.8999999999069</v>
      </c>
      <c r="AJ281" s="349"/>
      <c r="AK281" s="349"/>
      <c r="AL281" s="350"/>
    </row>
    <row r="282" spans="2:38" x14ac:dyDescent="0.25">
      <c r="B282" s="385">
        <v>61</v>
      </c>
      <c r="C282" s="385">
        <v>61</v>
      </c>
      <c r="D282" s="385">
        <v>61</v>
      </c>
      <c r="E282" s="385">
        <v>61</v>
      </c>
      <c r="F282" s="385">
        <v>61</v>
      </c>
      <c r="G282" s="385">
        <v>61</v>
      </c>
      <c r="H282" s="386" t="s">
        <v>281</v>
      </c>
      <c r="I282" s="386" t="s">
        <v>281</v>
      </c>
      <c r="J282" s="386" t="s">
        <v>281</v>
      </c>
      <c r="K282" s="386" t="s">
        <v>281</v>
      </c>
      <c r="L282" s="386" t="s">
        <v>281</v>
      </c>
      <c r="M282" s="386" t="s">
        <v>281</v>
      </c>
      <c r="N282" s="386" t="s">
        <v>281</v>
      </c>
      <c r="O282" s="386" t="s">
        <v>281</v>
      </c>
      <c r="P282" s="386" t="s">
        <v>281</v>
      </c>
      <c r="Q282" s="386" t="s">
        <v>281</v>
      </c>
      <c r="R282" s="386" t="s">
        <v>281</v>
      </c>
      <c r="S282" s="386" t="s">
        <v>281</v>
      </c>
      <c r="T282" s="386" t="s">
        <v>281</v>
      </c>
      <c r="U282" s="386" t="s">
        <v>281</v>
      </c>
      <c r="V282" s="386" t="s">
        <v>281</v>
      </c>
      <c r="W282" s="387">
        <f>SUM(W283)</f>
        <v>2145000</v>
      </c>
      <c r="X282" s="387"/>
      <c r="Y282" s="387"/>
      <c r="Z282" s="387"/>
      <c r="AA282" s="387">
        <f>SUM(AA283)</f>
        <v>2143969.1</v>
      </c>
      <c r="AB282" s="387"/>
      <c r="AC282" s="387"/>
      <c r="AD282" s="387"/>
      <c r="AE282" s="388">
        <f t="shared" si="33"/>
        <v>0.99951939393939393</v>
      </c>
      <c r="AF282" s="389"/>
      <c r="AG282" s="389"/>
      <c r="AH282" s="389"/>
      <c r="AI282" s="322">
        <f>AA282-W282</f>
        <v>-1030.8999999999069</v>
      </c>
      <c r="AJ282" s="323"/>
      <c r="AK282" s="323"/>
      <c r="AL282" s="324"/>
    </row>
    <row r="283" spans="2:38" x14ac:dyDescent="0.25">
      <c r="B283" s="355">
        <v>611</v>
      </c>
      <c r="C283" s="355">
        <v>611</v>
      </c>
      <c r="D283" s="355">
        <v>611</v>
      </c>
      <c r="E283" s="355">
        <v>611</v>
      </c>
      <c r="F283" s="355">
        <v>611</v>
      </c>
      <c r="G283" s="355">
        <v>611</v>
      </c>
      <c r="H283" s="321" t="s">
        <v>52</v>
      </c>
      <c r="I283" s="321" t="s">
        <v>52</v>
      </c>
      <c r="J283" s="321" t="s">
        <v>52</v>
      </c>
      <c r="K283" s="321" t="s">
        <v>52</v>
      </c>
      <c r="L283" s="321" t="s">
        <v>52</v>
      </c>
      <c r="M283" s="321" t="s">
        <v>52</v>
      </c>
      <c r="N283" s="321" t="s">
        <v>52</v>
      </c>
      <c r="O283" s="321" t="s">
        <v>52</v>
      </c>
      <c r="P283" s="321" t="s">
        <v>52</v>
      </c>
      <c r="Q283" s="321" t="s">
        <v>52</v>
      </c>
      <c r="R283" s="321" t="s">
        <v>52</v>
      </c>
      <c r="S283" s="321" t="s">
        <v>52</v>
      </c>
      <c r="T283" s="321" t="s">
        <v>52</v>
      </c>
      <c r="U283" s="321" t="s">
        <v>52</v>
      </c>
      <c r="V283" s="321" t="s">
        <v>52</v>
      </c>
      <c r="W283" s="297">
        <v>2145000</v>
      </c>
      <c r="X283" s="297"/>
      <c r="Y283" s="297"/>
      <c r="Z283" s="297"/>
      <c r="AA283" s="297">
        <v>2143969.1</v>
      </c>
      <c r="AB283" s="297"/>
      <c r="AC283" s="297"/>
      <c r="AD283" s="297"/>
      <c r="AE283" s="316">
        <f t="shared" si="33"/>
        <v>0.99951939393939393</v>
      </c>
      <c r="AF283" s="317"/>
      <c r="AG283" s="317"/>
      <c r="AH283" s="317"/>
      <c r="AI283" s="313">
        <f>AA283-W283</f>
        <v>-1030.8999999999069</v>
      </c>
      <c r="AJ283" s="314"/>
      <c r="AK283" s="314"/>
      <c r="AL283" s="315"/>
    </row>
    <row r="284" spans="2:38" ht="15.75" x14ac:dyDescent="0.25">
      <c r="B284" s="384" t="s">
        <v>283</v>
      </c>
      <c r="C284" s="384"/>
      <c r="D284" s="384"/>
      <c r="E284" s="384"/>
      <c r="F284" s="384"/>
      <c r="G284" s="384"/>
      <c r="H284" s="384"/>
      <c r="I284" s="384"/>
      <c r="J284" s="384"/>
      <c r="K284" s="384"/>
      <c r="L284" s="384"/>
      <c r="M284" s="384"/>
      <c r="N284" s="384"/>
      <c r="O284" s="384"/>
      <c r="P284" s="384"/>
      <c r="Q284" s="384"/>
      <c r="R284" s="384"/>
      <c r="S284" s="384"/>
      <c r="T284" s="384"/>
      <c r="U284" s="384"/>
      <c r="V284" s="384"/>
      <c r="W284" s="381">
        <f>W281+W272+W235</f>
        <v>856479238</v>
      </c>
      <c r="X284" s="381"/>
      <c r="Y284" s="381"/>
      <c r="Z284" s="381"/>
      <c r="AA284" s="381">
        <f>AA281+AA272+AA235</f>
        <v>738831517.13</v>
      </c>
      <c r="AB284" s="381"/>
      <c r="AC284" s="381"/>
      <c r="AD284" s="381"/>
      <c r="AE284" s="382">
        <f t="shared" si="33"/>
        <v>0.86263797690563515</v>
      </c>
      <c r="AF284" s="383"/>
      <c r="AG284" s="383"/>
      <c r="AH284" s="383"/>
      <c r="AI284" s="348">
        <f>AA284-W284</f>
        <v>-117647720.87</v>
      </c>
      <c r="AJ284" s="349"/>
      <c r="AK284" s="349"/>
      <c r="AL284" s="350"/>
    </row>
    <row r="285" spans="2:38" x14ac:dyDescent="0.25">
      <c r="B285" s="303"/>
      <c r="C285" s="303"/>
      <c r="D285" s="303"/>
      <c r="E285" s="303"/>
      <c r="F285" s="303"/>
      <c r="G285" s="303"/>
      <c r="H285" s="379"/>
      <c r="I285" s="379"/>
      <c r="J285" s="379"/>
      <c r="K285" s="379"/>
      <c r="L285" s="379"/>
      <c r="M285" s="379"/>
      <c r="N285" s="379"/>
      <c r="O285" s="379"/>
      <c r="P285" s="379"/>
      <c r="Q285" s="379"/>
      <c r="R285" s="379"/>
      <c r="S285" s="379"/>
      <c r="T285" s="379"/>
      <c r="U285" s="379"/>
      <c r="V285" s="379"/>
      <c r="W285" s="380"/>
      <c r="X285" s="380"/>
      <c r="Y285" s="380"/>
      <c r="Z285" s="380"/>
      <c r="AA285" s="380"/>
      <c r="AB285" s="380"/>
      <c r="AC285" s="380"/>
      <c r="AD285" s="380"/>
      <c r="AE285" s="303"/>
      <c r="AF285" s="303"/>
      <c r="AG285" s="303"/>
      <c r="AH285" s="303"/>
      <c r="AI285" s="391"/>
      <c r="AJ285" s="391"/>
      <c r="AK285" s="391"/>
      <c r="AL285" s="391"/>
    </row>
    <row r="286" spans="2:38" x14ac:dyDescent="0.25">
      <c r="B286" s="255"/>
      <c r="C286" s="255"/>
      <c r="D286" s="253"/>
      <c r="E286" s="253"/>
      <c r="F286" s="253"/>
      <c r="G286" s="255"/>
      <c r="H286" s="255"/>
      <c r="I286" s="255"/>
      <c r="J286" s="255"/>
      <c r="K286" s="255"/>
      <c r="L286" s="255"/>
      <c r="M286" s="255"/>
      <c r="N286" s="255"/>
      <c r="O286" s="255"/>
      <c r="P286" s="255"/>
      <c r="Q286" s="255"/>
      <c r="R286" s="255"/>
      <c r="S286" s="255"/>
      <c r="T286" s="255"/>
      <c r="U286" s="255"/>
      <c r="V286" s="255"/>
      <c r="W286" s="258"/>
      <c r="X286" s="258"/>
      <c r="Y286" s="258"/>
      <c r="Z286" s="258"/>
      <c r="AA286" s="258"/>
      <c r="AB286" s="258"/>
      <c r="AC286" s="258"/>
      <c r="AD286" s="258"/>
      <c r="AE286" s="259"/>
      <c r="AF286" s="259"/>
      <c r="AG286" s="259"/>
      <c r="AH286" s="259"/>
      <c r="AI286" s="258"/>
      <c r="AJ286" s="258"/>
      <c r="AK286" s="258"/>
      <c r="AL286" s="258"/>
    </row>
    <row r="287" spans="2:38" x14ac:dyDescent="0.25">
      <c r="B287" s="390" t="s">
        <v>333</v>
      </c>
      <c r="C287" s="390"/>
      <c r="D287" s="390"/>
      <c r="E287" s="390"/>
      <c r="F287" s="390"/>
      <c r="G287" s="390"/>
      <c r="H287" s="390"/>
      <c r="I287" s="390"/>
      <c r="J287" s="390"/>
      <c r="K287" s="390"/>
      <c r="L287" s="390"/>
      <c r="M287" s="390"/>
      <c r="N287" s="390"/>
      <c r="O287" s="390"/>
      <c r="P287" s="390"/>
      <c r="Q287" s="390"/>
      <c r="R287" s="390"/>
      <c r="S287" s="390"/>
      <c r="T287" s="390"/>
      <c r="U287" s="390"/>
      <c r="V287" s="390"/>
      <c r="W287" s="390"/>
      <c r="X287" s="390"/>
      <c r="Y287" s="390"/>
      <c r="Z287" s="390"/>
      <c r="AA287" s="390"/>
      <c r="AB287" s="390"/>
      <c r="AC287" s="390"/>
      <c r="AD287" s="390"/>
      <c r="AE287" s="390"/>
      <c r="AF287" s="390"/>
      <c r="AG287" s="390"/>
      <c r="AH287" s="390"/>
      <c r="AI287" s="390"/>
      <c r="AJ287" s="390"/>
      <c r="AK287" s="390"/>
      <c r="AL287" s="390"/>
    </row>
    <row r="288" spans="2:38" x14ac:dyDescent="0.25">
      <c r="B288" s="186"/>
      <c r="C288" s="186"/>
      <c r="D288" s="186"/>
      <c r="E288" s="186"/>
      <c r="F288" s="186"/>
      <c r="G288" s="186"/>
      <c r="H288" s="268"/>
      <c r="I288" s="268"/>
      <c r="J288" s="268"/>
      <c r="K288" s="268"/>
      <c r="L288" s="268"/>
      <c r="M288" s="268"/>
      <c r="N288" s="268"/>
      <c r="O288" s="268"/>
      <c r="P288" s="268"/>
      <c r="Q288" s="268"/>
      <c r="R288" s="268"/>
      <c r="S288" s="268"/>
      <c r="T288" s="268"/>
      <c r="U288" s="268"/>
      <c r="V288" s="268"/>
      <c r="W288" s="269"/>
      <c r="X288" s="269"/>
      <c r="Y288" s="269"/>
      <c r="Z288" s="269"/>
      <c r="AA288" s="269"/>
      <c r="AB288" s="269"/>
      <c r="AC288" s="269"/>
      <c r="AD288" s="269"/>
      <c r="AE288" s="267"/>
      <c r="AF288" s="267"/>
      <c r="AG288" s="267"/>
      <c r="AH288" s="267"/>
      <c r="AI288" s="269"/>
      <c r="AJ288" s="269"/>
      <c r="AK288" s="269"/>
      <c r="AL288" s="269"/>
    </row>
    <row r="289" spans="2:38" x14ac:dyDescent="0.25">
      <c r="B289" s="303" t="s">
        <v>334</v>
      </c>
      <c r="C289" s="303"/>
      <c r="D289" s="303"/>
      <c r="E289" s="303"/>
      <c r="F289" s="303"/>
      <c r="G289" s="303"/>
      <c r="H289" s="303"/>
      <c r="I289" s="303"/>
      <c r="J289" s="303"/>
      <c r="K289" s="303"/>
      <c r="L289" s="303"/>
      <c r="M289" s="303"/>
      <c r="N289" s="303"/>
      <c r="O289" s="303"/>
      <c r="P289" s="303"/>
      <c r="Q289" s="303"/>
      <c r="R289" s="303"/>
      <c r="S289" s="303"/>
      <c r="T289" s="303"/>
      <c r="U289" s="303"/>
      <c r="V289" s="303"/>
      <c r="W289" s="303"/>
      <c r="X289" s="303"/>
      <c r="Y289" s="303"/>
      <c r="Z289" s="303"/>
      <c r="AA289" s="303"/>
      <c r="AB289" s="303"/>
      <c r="AC289" s="303"/>
      <c r="AD289" s="303"/>
      <c r="AE289" s="303"/>
      <c r="AF289" s="303"/>
      <c r="AG289" s="303"/>
      <c r="AH289" s="303"/>
      <c r="AI289" s="303"/>
      <c r="AJ289" s="303"/>
      <c r="AK289" s="303"/>
      <c r="AL289" s="303"/>
    </row>
    <row r="290" spans="2:38" ht="15" customHeight="1" x14ac:dyDescent="0.25">
      <c r="B290" s="299" t="s">
        <v>474</v>
      </c>
      <c r="C290" s="299"/>
      <c r="D290" s="299"/>
      <c r="E290" s="299"/>
      <c r="F290" s="299"/>
      <c r="G290" s="299"/>
      <c r="H290" s="299"/>
      <c r="I290" s="299"/>
      <c r="J290" s="299"/>
      <c r="K290" s="299"/>
      <c r="L290" s="299"/>
      <c r="M290" s="299"/>
      <c r="N290" s="299"/>
      <c r="O290" s="299"/>
      <c r="P290" s="299"/>
      <c r="Q290" s="299"/>
      <c r="R290" s="299"/>
      <c r="S290" s="299"/>
      <c r="T290" s="299"/>
      <c r="U290" s="299"/>
      <c r="V290" s="299"/>
      <c r="W290" s="299"/>
      <c r="X290" s="299"/>
      <c r="Y290" s="299"/>
      <c r="Z290" s="299"/>
      <c r="AA290" s="299"/>
      <c r="AB290" s="299"/>
      <c r="AC290" s="299"/>
      <c r="AD290" s="299"/>
      <c r="AE290" s="299"/>
      <c r="AF290" s="299"/>
      <c r="AG290" s="299"/>
      <c r="AH290" s="299"/>
      <c r="AI290" s="299"/>
      <c r="AJ290" s="299"/>
      <c r="AK290" s="299"/>
      <c r="AL290" s="299"/>
    </row>
    <row r="291" spans="2:38" ht="41.25" customHeight="1" x14ac:dyDescent="0.25">
      <c r="B291" s="299"/>
      <c r="C291" s="299"/>
      <c r="D291" s="299"/>
      <c r="E291" s="299"/>
      <c r="F291" s="299"/>
      <c r="G291" s="299"/>
      <c r="H291" s="299"/>
      <c r="I291" s="299"/>
      <c r="J291" s="299"/>
      <c r="K291" s="299"/>
      <c r="L291" s="299"/>
      <c r="M291" s="299"/>
      <c r="N291" s="299"/>
      <c r="O291" s="299"/>
      <c r="P291" s="299"/>
      <c r="Q291" s="299"/>
      <c r="R291" s="299"/>
      <c r="S291" s="299"/>
      <c r="T291" s="299"/>
      <c r="U291" s="299"/>
      <c r="V291" s="299"/>
      <c r="W291" s="299"/>
      <c r="X291" s="299"/>
      <c r="Y291" s="299"/>
      <c r="Z291" s="299"/>
      <c r="AA291" s="299"/>
      <c r="AB291" s="299"/>
      <c r="AC291" s="299"/>
      <c r="AD291" s="299"/>
      <c r="AE291" s="299"/>
      <c r="AF291" s="299"/>
      <c r="AG291" s="299"/>
      <c r="AH291" s="299"/>
      <c r="AI291" s="299"/>
      <c r="AJ291" s="299"/>
      <c r="AK291" s="299"/>
      <c r="AL291" s="299"/>
    </row>
    <row r="292" spans="2:38" x14ac:dyDescent="0.25">
      <c r="B292" s="273"/>
      <c r="C292" s="273"/>
      <c r="D292" s="273"/>
      <c r="E292" s="273"/>
      <c r="F292" s="273"/>
      <c r="G292" s="273"/>
      <c r="H292" s="254"/>
      <c r="I292" s="254"/>
      <c r="J292" s="254"/>
      <c r="K292" s="254"/>
      <c r="L292" s="254"/>
      <c r="M292" s="254"/>
      <c r="N292" s="254"/>
      <c r="O292" s="254"/>
      <c r="P292" s="254"/>
      <c r="Q292" s="254"/>
      <c r="R292" s="254"/>
      <c r="S292" s="254"/>
      <c r="T292" s="254"/>
      <c r="U292" s="254"/>
      <c r="V292" s="254"/>
      <c r="W292" s="257"/>
      <c r="X292" s="257"/>
      <c r="Y292" s="257"/>
      <c r="Z292" s="257"/>
      <c r="AA292" s="257"/>
      <c r="AB292" s="257"/>
      <c r="AC292" s="257"/>
      <c r="AD292" s="257"/>
      <c r="AE292" s="256"/>
      <c r="AF292" s="256"/>
      <c r="AG292" s="256"/>
      <c r="AH292" s="256"/>
      <c r="AI292" s="257"/>
      <c r="AJ292" s="257"/>
      <c r="AK292" s="257"/>
      <c r="AL292" s="257"/>
    </row>
    <row r="293" spans="2:38" hidden="1" x14ac:dyDescent="0.25">
      <c r="B293" s="273"/>
      <c r="C293" s="273"/>
      <c r="D293" s="273"/>
      <c r="E293" s="273"/>
      <c r="F293" s="273"/>
      <c r="G293" s="273"/>
      <c r="H293" s="254"/>
      <c r="I293" s="254"/>
      <c r="J293" s="254"/>
      <c r="K293" s="254"/>
      <c r="L293" s="254"/>
      <c r="M293" s="254"/>
      <c r="N293" s="254"/>
      <c r="O293" s="254"/>
      <c r="P293" s="254"/>
      <c r="Q293" s="254"/>
      <c r="R293" s="254"/>
      <c r="S293" s="254"/>
      <c r="T293" s="254"/>
      <c r="U293" s="254"/>
      <c r="V293" s="254"/>
      <c r="W293" s="257"/>
      <c r="X293" s="257"/>
      <c r="Y293" s="257"/>
      <c r="Z293" s="257"/>
      <c r="AA293" s="257"/>
      <c r="AB293" s="257"/>
      <c r="AC293" s="257"/>
      <c r="AD293" s="257"/>
      <c r="AE293" s="256"/>
      <c r="AF293" s="256"/>
      <c r="AG293" s="256"/>
      <c r="AH293" s="256"/>
      <c r="AI293" s="257"/>
      <c r="AJ293" s="257"/>
      <c r="AK293" s="257"/>
      <c r="AL293" s="257"/>
    </row>
    <row r="294" spans="2:38" hidden="1" x14ac:dyDescent="0.25">
      <c r="B294" s="273"/>
      <c r="C294" s="273"/>
      <c r="D294" s="273"/>
      <c r="E294" s="273"/>
      <c r="F294" s="273"/>
      <c r="G294" s="273"/>
      <c r="H294" s="254"/>
      <c r="I294" s="254"/>
      <c r="J294" s="254"/>
      <c r="K294" s="254"/>
      <c r="L294" s="254"/>
      <c r="M294" s="254"/>
      <c r="N294" s="254"/>
      <c r="O294" s="254"/>
      <c r="P294" s="254"/>
      <c r="Q294" s="254"/>
      <c r="R294" s="254"/>
      <c r="S294" s="254"/>
      <c r="T294" s="254"/>
      <c r="U294" s="254"/>
      <c r="V294" s="254"/>
      <c r="W294" s="257"/>
      <c r="X294" s="257"/>
      <c r="Y294" s="257"/>
      <c r="Z294" s="257"/>
      <c r="AA294" s="257"/>
      <c r="AB294" s="257"/>
      <c r="AC294" s="257"/>
      <c r="AD294" s="257"/>
      <c r="AE294" s="256"/>
      <c r="AF294" s="256"/>
      <c r="AG294" s="256"/>
      <c r="AH294" s="256"/>
      <c r="AI294" s="257"/>
      <c r="AJ294" s="257"/>
      <c r="AK294" s="257"/>
      <c r="AL294" s="257"/>
    </row>
    <row r="295" spans="2:38" hidden="1" x14ac:dyDescent="0.25">
      <c r="B295" s="273"/>
      <c r="C295" s="273"/>
      <c r="D295" s="273"/>
      <c r="E295" s="273"/>
      <c r="F295" s="273"/>
      <c r="G295" s="273"/>
      <c r="H295" s="254"/>
      <c r="I295" s="254"/>
      <c r="J295" s="254"/>
      <c r="K295" s="254"/>
      <c r="L295" s="254"/>
      <c r="M295" s="254"/>
      <c r="N295" s="254"/>
      <c r="O295" s="254"/>
      <c r="P295" s="254"/>
      <c r="Q295" s="254"/>
      <c r="R295" s="254"/>
      <c r="S295" s="254"/>
      <c r="T295" s="254"/>
      <c r="U295" s="254"/>
      <c r="V295" s="254"/>
      <c r="W295" s="257"/>
      <c r="X295" s="257"/>
      <c r="Y295" s="257"/>
      <c r="Z295" s="257"/>
      <c r="AA295" s="257"/>
      <c r="AB295" s="257"/>
      <c r="AC295" s="257"/>
      <c r="AD295" s="257"/>
      <c r="AE295" s="256"/>
      <c r="AF295" s="256"/>
      <c r="AG295" s="256"/>
      <c r="AH295" s="256"/>
      <c r="AI295" s="257"/>
      <c r="AJ295" s="257"/>
      <c r="AK295" s="257"/>
      <c r="AL295" s="257"/>
    </row>
    <row r="296" spans="2:38" hidden="1" x14ac:dyDescent="0.25">
      <c r="B296" s="273"/>
      <c r="C296" s="273"/>
      <c r="D296" s="273"/>
      <c r="E296" s="273"/>
      <c r="F296" s="273"/>
      <c r="G296" s="273"/>
      <c r="H296" s="254"/>
      <c r="I296" s="254"/>
      <c r="J296" s="254"/>
      <c r="K296" s="254"/>
      <c r="L296" s="254"/>
      <c r="M296" s="254"/>
      <c r="N296" s="254"/>
      <c r="O296" s="254"/>
      <c r="P296" s="254"/>
      <c r="Q296" s="254"/>
      <c r="R296" s="254"/>
      <c r="S296" s="254"/>
      <c r="T296" s="254"/>
      <c r="U296" s="254"/>
      <c r="V296" s="254"/>
      <c r="W296" s="257"/>
      <c r="X296" s="257"/>
      <c r="Y296" s="257"/>
      <c r="Z296" s="257"/>
      <c r="AA296" s="257"/>
      <c r="AB296" s="257"/>
      <c r="AC296" s="257"/>
      <c r="AD296" s="257"/>
      <c r="AE296" s="256"/>
      <c r="AF296" s="256"/>
      <c r="AG296" s="256"/>
      <c r="AH296" s="256"/>
      <c r="AI296" s="257"/>
      <c r="AJ296" s="257"/>
      <c r="AK296" s="257"/>
      <c r="AL296" s="257"/>
    </row>
    <row r="297" spans="2:38" hidden="1" x14ac:dyDescent="0.25">
      <c r="B297" s="273"/>
      <c r="C297" s="273"/>
      <c r="D297" s="273"/>
      <c r="E297" s="273"/>
      <c r="F297" s="273"/>
      <c r="G297" s="273"/>
      <c r="H297" s="254"/>
      <c r="I297" s="254"/>
      <c r="J297" s="254"/>
      <c r="K297" s="254"/>
      <c r="L297" s="254"/>
      <c r="M297" s="254"/>
      <c r="N297" s="254"/>
      <c r="O297" s="254"/>
      <c r="P297" s="254"/>
      <c r="Q297" s="254"/>
      <c r="R297" s="254"/>
      <c r="S297" s="254"/>
      <c r="T297" s="254"/>
      <c r="U297" s="254"/>
      <c r="V297" s="254"/>
      <c r="W297" s="257"/>
      <c r="X297" s="257"/>
      <c r="Y297" s="257"/>
      <c r="Z297" s="257"/>
      <c r="AA297" s="257"/>
      <c r="AB297" s="257"/>
      <c r="AC297" s="257"/>
      <c r="AD297" s="257"/>
      <c r="AE297" s="256"/>
      <c r="AF297" s="256"/>
      <c r="AG297" s="256"/>
      <c r="AH297" s="256"/>
      <c r="AI297" s="257"/>
      <c r="AJ297" s="257"/>
      <c r="AK297" s="257"/>
      <c r="AL297" s="257"/>
    </row>
    <row r="298" spans="2:38" hidden="1" x14ac:dyDescent="0.25">
      <c r="B298" s="273"/>
      <c r="C298" s="273"/>
      <c r="D298" s="273"/>
      <c r="E298" s="273"/>
      <c r="F298" s="273"/>
      <c r="G298" s="273"/>
      <c r="H298" s="254"/>
      <c r="I298" s="254"/>
      <c r="J298" s="254"/>
      <c r="K298" s="254"/>
      <c r="L298" s="254"/>
      <c r="M298" s="254"/>
      <c r="N298" s="254"/>
      <c r="O298" s="254"/>
      <c r="P298" s="254"/>
      <c r="Q298" s="254"/>
      <c r="R298" s="254"/>
      <c r="S298" s="254"/>
      <c r="T298" s="254"/>
      <c r="U298" s="254"/>
      <c r="V298" s="254"/>
      <c r="W298" s="257"/>
      <c r="X298" s="257"/>
      <c r="Y298" s="257"/>
      <c r="Z298" s="257"/>
      <c r="AA298" s="257"/>
      <c r="AB298" s="257"/>
      <c r="AC298" s="257"/>
      <c r="AD298" s="257"/>
      <c r="AE298" s="256"/>
      <c r="AF298" s="256"/>
      <c r="AG298" s="256"/>
      <c r="AH298" s="256"/>
      <c r="AI298" s="257"/>
      <c r="AJ298" s="257"/>
      <c r="AK298" s="257"/>
      <c r="AL298" s="257"/>
    </row>
    <row r="299" spans="2:38" hidden="1" x14ac:dyDescent="0.25">
      <c r="B299" s="266"/>
      <c r="C299" s="266"/>
      <c r="D299" s="266"/>
      <c r="E299" s="266"/>
      <c r="F299" s="266"/>
      <c r="G299" s="266"/>
    </row>
    <row r="300" spans="2:38" hidden="1" x14ac:dyDescent="0.25">
      <c r="B300" s="373"/>
      <c r="C300" s="373"/>
      <c r="D300" s="373"/>
      <c r="E300" s="373"/>
      <c r="F300" s="373"/>
      <c r="G300" s="373"/>
      <c r="H300" s="378"/>
      <c r="I300" s="378"/>
      <c r="J300" s="377"/>
      <c r="K300" s="377"/>
      <c r="L300" s="376"/>
      <c r="M300" s="376"/>
      <c r="N300" s="376"/>
      <c r="O300" s="376"/>
      <c r="P300" s="376"/>
      <c r="Q300" s="376"/>
      <c r="R300" s="376"/>
      <c r="S300" s="376"/>
      <c r="T300" s="376"/>
      <c r="U300" s="376"/>
      <c r="V300" s="376"/>
      <c r="W300" s="375"/>
      <c r="X300" s="375"/>
      <c r="Y300" s="375"/>
      <c r="Z300" s="375"/>
      <c r="AA300" s="375"/>
      <c r="AB300" s="375"/>
      <c r="AC300" s="375"/>
      <c r="AD300" s="375"/>
      <c r="AE300" s="373"/>
      <c r="AF300" s="373"/>
      <c r="AG300" s="373"/>
      <c r="AH300" s="373"/>
      <c r="AI300" s="375"/>
      <c r="AJ300" s="375"/>
      <c r="AK300" s="375"/>
      <c r="AL300" s="375"/>
    </row>
    <row r="301" spans="2:38" hidden="1" x14ac:dyDescent="0.25">
      <c r="B301" s="373"/>
      <c r="C301" s="373"/>
      <c r="D301" s="373"/>
      <c r="E301" s="373"/>
      <c r="F301" s="373"/>
      <c r="G301" s="373"/>
      <c r="H301" s="377"/>
      <c r="I301" s="377"/>
      <c r="J301" s="377"/>
      <c r="K301" s="377"/>
      <c r="L301" s="376"/>
      <c r="M301" s="376"/>
      <c r="N301" s="376"/>
      <c r="O301" s="376"/>
      <c r="P301" s="376"/>
      <c r="Q301" s="376"/>
      <c r="R301" s="376"/>
      <c r="S301" s="376"/>
      <c r="T301" s="376"/>
      <c r="U301" s="376"/>
      <c r="V301" s="376"/>
      <c r="W301" s="375"/>
      <c r="X301" s="375"/>
      <c r="Y301" s="375"/>
      <c r="Z301" s="375"/>
      <c r="AA301" s="375"/>
      <c r="AB301" s="375"/>
      <c r="AC301" s="375"/>
      <c r="AD301" s="375"/>
      <c r="AE301" s="373"/>
      <c r="AF301" s="373"/>
      <c r="AG301" s="373"/>
      <c r="AH301" s="373"/>
      <c r="AI301" s="375"/>
      <c r="AJ301" s="375"/>
      <c r="AK301" s="375"/>
      <c r="AL301" s="375"/>
    </row>
    <row r="302" spans="2:38" hidden="1" x14ac:dyDescent="0.25">
      <c r="B302" s="373"/>
      <c r="C302" s="373"/>
      <c r="D302" s="373"/>
      <c r="E302" s="373"/>
      <c r="F302" s="373"/>
      <c r="G302" s="373"/>
      <c r="H302" s="377"/>
      <c r="I302" s="377"/>
      <c r="J302" s="377"/>
      <c r="K302" s="377"/>
      <c r="L302" s="376"/>
      <c r="M302" s="376"/>
      <c r="N302" s="376"/>
      <c r="O302" s="376"/>
      <c r="P302" s="376"/>
      <c r="Q302" s="376"/>
      <c r="R302" s="376"/>
      <c r="S302" s="376"/>
      <c r="T302" s="376"/>
      <c r="U302" s="376"/>
      <c r="V302" s="376"/>
      <c r="W302" s="375"/>
      <c r="X302" s="375"/>
      <c r="Y302" s="375"/>
      <c r="Z302" s="375"/>
      <c r="AA302" s="375"/>
      <c r="AB302" s="375"/>
      <c r="AC302" s="375"/>
      <c r="AD302" s="375"/>
      <c r="AE302" s="373"/>
      <c r="AF302" s="373"/>
      <c r="AG302" s="373"/>
      <c r="AH302" s="373"/>
      <c r="AI302" s="375"/>
      <c r="AJ302" s="375"/>
      <c r="AK302" s="375"/>
      <c r="AL302" s="375"/>
    </row>
    <row r="303" spans="2:38" hidden="1" x14ac:dyDescent="0.25">
      <c r="B303" s="373"/>
      <c r="C303" s="373"/>
      <c r="D303" s="373"/>
      <c r="E303" s="373"/>
      <c r="F303" s="373"/>
      <c r="G303" s="373"/>
      <c r="H303" s="377"/>
      <c r="I303" s="377"/>
      <c r="J303" s="377"/>
      <c r="K303" s="377"/>
      <c r="L303" s="376"/>
      <c r="M303" s="376"/>
      <c r="N303" s="376"/>
      <c r="O303" s="376"/>
      <c r="P303" s="376"/>
      <c r="Q303" s="376"/>
      <c r="R303" s="376"/>
      <c r="S303" s="376"/>
      <c r="T303" s="376"/>
      <c r="U303" s="376"/>
      <c r="V303" s="376"/>
      <c r="W303" s="375"/>
      <c r="X303" s="375"/>
      <c r="Y303" s="375"/>
      <c r="Z303" s="375"/>
      <c r="AA303" s="375"/>
      <c r="AB303" s="375"/>
      <c r="AC303" s="375"/>
      <c r="AD303" s="375"/>
      <c r="AE303" s="373"/>
      <c r="AF303" s="373"/>
      <c r="AG303" s="373"/>
      <c r="AH303" s="373"/>
      <c r="AI303" s="375"/>
      <c r="AJ303" s="375"/>
      <c r="AK303" s="375"/>
      <c r="AL303" s="375"/>
    </row>
    <row r="304" spans="2:38" ht="11.25" hidden="1" customHeight="1" x14ac:dyDescent="0.25">
      <c r="B304" s="373"/>
      <c r="C304" s="373"/>
      <c r="D304" s="373"/>
      <c r="E304" s="373"/>
      <c r="F304" s="373"/>
      <c r="G304" s="373"/>
      <c r="H304" s="377"/>
      <c r="I304" s="377"/>
      <c r="J304" s="377"/>
      <c r="K304" s="377"/>
      <c r="L304" s="376"/>
      <c r="M304" s="376"/>
      <c r="N304" s="376"/>
      <c r="O304" s="376"/>
      <c r="P304" s="376"/>
      <c r="Q304" s="376"/>
      <c r="R304" s="376"/>
      <c r="S304" s="376"/>
      <c r="T304" s="376"/>
      <c r="U304" s="376"/>
      <c r="V304" s="376"/>
      <c r="W304" s="375"/>
      <c r="X304" s="375"/>
      <c r="Y304" s="375"/>
      <c r="Z304" s="375"/>
      <c r="AA304" s="375"/>
      <c r="AB304" s="375"/>
      <c r="AC304" s="375"/>
      <c r="AD304" s="375"/>
      <c r="AE304" s="373"/>
      <c r="AF304" s="373"/>
      <c r="AG304" s="373"/>
      <c r="AH304" s="373"/>
      <c r="AI304" s="375"/>
      <c r="AJ304" s="375"/>
      <c r="AK304" s="375"/>
      <c r="AL304" s="375"/>
    </row>
    <row r="305" spans="2:38" hidden="1" x14ac:dyDescent="0.25">
      <c r="B305" s="373"/>
      <c r="C305" s="373"/>
      <c r="D305" s="373"/>
      <c r="E305" s="373"/>
      <c r="F305" s="373"/>
      <c r="G305" s="373"/>
      <c r="H305" s="377"/>
      <c r="I305" s="377"/>
      <c r="J305" s="377"/>
      <c r="K305" s="377"/>
      <c r="L305" s="377"/>
      <c r="M305" s="377"/>
      <c r="N305" s="377"/>
      <c r="O305" s="377"/>
      <c r="P305" s="377"/>
      <c r="Q305" s="377"/>
      <c r="R305" s="377"/>
      <c r="S305" s="377"/>
      <c r="T305" s="377"/>
      <c r="U305" s="377"/>
      <c r="V305" s="377"/>
      <c r="W305" s="375"/>
      <c r="X305" s="375"/>
      <c r="Y305" s="375"/>
      <c r="Z305" s="375"/>
      <c r="AA305" s="375"/>
      <c r="AB305" s="375"/>
      <c r="AC305" s="375"/>
      <c r="AD305" s="375"/>
      <c r="AE305" s="373"/>
      <c r="AF305" s="373"/>
      <c r="AG305" s="373"/>
      <c r="AH305" s="373"/>
      <c r="AI305" s="375"/>
      <c r="AJ305" s="375"/>
      <c r="AK305" s="375"/>
      <c r="AL305" s="375"/>
    </row>
    <row r="306" spans="2:38" x14ac:dyDescent="0.25">
      <c r="B306" s="374" t="s">
        <v>337</v>
      </c>
      <c r="C306" s="374"/>
      <c r="D306" s="374"/>
      <c r="E306" s="374"/>
      <c r="F306" s="374"/>
      <c r="G306" s="374"/>
      <c r="H306" s="374"/>
      <c r="I306" s="374"/>
      <c r="J306" s="374"/>
      <c r="K306" s="374"/>
      <c r="L306" s="374"/>
      <c r="M306" s="374"/>
      <c r="N306" s="374"/>
      <c r="O306" s="374"/>
      <c r="P306" s="374"/>
      <c r="Q306" s="374"/>
      <c r="R306" s="374"/>
      <c r="S306" s="374"/>
      <c r="T306" s="374"/>
      <c r="U306" s="374"/>
      <c r="V306" s="374"/>
      <c r="W306" s="374"/>
      <c r="X306" s="374"/>
      <c r="Y306" s="374"/>
      <c r="Z306" s="374"/>
      <c r="AA306" s="374"/>
      <c r="AB306" s="374"/>
      <c r="AC306" s="374"/>
      <c r="AD306" s="374"/>
      <c r="AE306" s="374"/>
      <c r="AF306" s="374"/>
      <c r="AG306" s="374"/>
      <c r="AH306" s="374"/>
      <c r="AI306" s="374"/>
      <c r="AJ306" s="374"/>
      <c r="AK306" s="374"/>
      <c r="AL306" s="374"/>
    </row>
    <row r="307" spans="2:38" x14ac:dyDescent="0.25">
      <c r="B307" s="190"/>
      <c r="C307" s="190"/>
      <c r="D307" s="190"/>
      <c r="E307" s="190"/>
      <c r="F307" s="190"/>
      <c r="G307" s="190"/>
      <c r="H307" s="277"/>
      <c r="I307" s="277"/>
      <c r="J307" s="277"/>
      <c r="K307" s="277"/>
      <c r="L307" s="277"/>
      <c r="M307" s="277"/>
      <c r="N307" s="277"/>
      <c r="O307" s="277"/>
      <c r="P307" s="277"/>
      <c r="Q307" s="277"/>
      <c r="R307" s="277"/>
      <c r="S307" s="277"/>
      <c r="T307" s="277"/>
      <c r="U307" s="277"/>
      <c r="V307" s="277"/>
      <c r="W307" s="278"/>
      <c r="X307" s="278"/>
      <c r="Y307" s="278"/>
      <c r="Z307" s="278"/>
      <c r="AA307" s="278"/>
      <c r="AB307" s="278"/>
      <c r="AC307" s="278"/>
      <c r="AD307" s="278"/>
      <c r="AE307" s="279"/>
      <c r="AF307" s="279"/>
      <c r="AG307" s="279"/>
      <c r="AH307" s="279"/>
      <c r="AI307" s="278"/>
      <c r="AJ307" s="278"/>
      <c r="AK307" s="278"/>
      <c r="AL307" s="278"/>
    </row>
    <row r="308" spans="2:38" x14ac:dyDescent="0.25">
      <c r="B308" s="373" t="s">
        <v>338</v>
      </c>
      <c r="C308" s="373"/>
      <c r="D308" s="373"/>
      <c r="E308" s="373"/>
      <c r="F308" s="373"/>
      <c r="G308" s="373"/>
      <c r="H308" s="373"/>
      <c r="I308" s="373"/>
      <c r="J308" s="373"/>
      <c r="K308" s="373"/>
      <c r="L308" s="373"/>
      <c r="M308" s="373"/>
      <c r="N308" s="373"/>
      <c r="O308" s="373"/>
      <c r="P308" s="373"/>
      <c r="Q308" s="373"/>
      <c r="R308" s="373"/>
      <c r="S308" s="373"/>
      <c r="T308" s="373"/>
      <c r="U308" s="373"/>
      <c r="V308" s="373"/>
      <c r="W308" s="373"/>
      <c r="X308" s="373"/>
      <c r="Y308" s="373"/>
      <c r="Z308" s="373"/>
      <c r="AA308" s="373"/>
      <c r="AB308" s="373"/>
      <c r="AC308" s="373"/>
      <c r="AD308" s="373"/>
      <c r="AE308" s="373"/>
      <c r="AF308" s="373"/>
      <c r="AG308" s="373"/>
      <c r="AH308" s="373"/>
      <c r="AI308" s="373"/>
      <c r="AJ308" s="373"/>
      <c r="AK308" s="373"/>
      <c r="AL308" s="373"/>
    </row>
    <row r="309" spans="2:38" ht="15" customHeight="1" x14ac:dyDescent="0.25">
      <c r="B309" s="368" t="s">
        <v>475</v>
      </c>
      <c r="C309" s="368"/>
      <c r="D309" s="368"/>
      <c r="E309" s="368"/>
      <c r="F309" s="368"/>
      <c r="G309" s="368"/>
      <c r="H309" s="368"/>
      <c r="I309" s="368"/>
      <c r="J309" s="368"/>
      <c r="K309" s="368"/>
      <c r="L309" s="368"/>
      <c r="M309" s="368"/>
      <c r="N309" s="368"/>
      <c r="O309" s="368"/>
      <c r="P309" s="368"/>
      <c r="Q309" s="368"/>
      <c r="R309" s="368"/>
      <c r="S309" s="368"/>
      <c r="T309" s="368"/>
      <c r="U309" s="368"/>
      <c r="V309" s="368"/>
      <c r="W309" s="368"/>
      <c r="X309" s="368"/>
      <c r="Y309" s="368"/>
      <c r="Z309" s="368"/>
      <c r="AA309" s="368"/>
      <c r="AB309" s="368"/>
      <c r="AC309" s="368"/>
      <c r="AD309" s="368"/>
      <c r="AE309" s="368"/>
      <c r="AF309" s="368"/>
      <c r="AG309" s="368"/>
      <c r="AH309" s="368"/>
      <c r="AI309" s="368"/>
      <c r="AJ309" s="368"/>
      <c r="AK309" s="368"/>
      <c r="AL309" s="368"/>
    </row>
    <row r="310" spans="2:38" x14ac:dyDescent="0.25">
      <c r="B310" s="368"/>
      <c r="C310" s="368"/>
      <c r="D310" s="368"/>
      <c r="E310" s="368"/>
      <c r="F310" s="368"/>
      <c r="G310" s="368"/>
      <c r="H310" s="368"/>
      <c r="I310" s="368"/>
      <c r="J310" s="368"/>
      <c r="K310" s="368"/>
      <c r="L310" s="368"/>
      <c r="M310" s="368"/>
      <c r="N310" s="368"/>
      <c r="O310" s="368"/>
      <c r="P310" s="368"/>
      <c r="Q310" s="368"/>
      <c r="R310" s="368"/>
      <c r="S310" s="368"/>
      <c r="T310" s="368"/>
      <c r="U310" s="368"/>
      <c r="V310" s="368"/>
      <c r="W310" s="368"/>
      <c r="X310" s="368"/>
      <c r="Y310" s="368"/>
      <c r="Z310" s="368"/>
      <c r="AA310" s="368"/>
      <c r="AB310" s="368"/>
      <c r="AC310" s="368"/>
      <c r="AD310" s="368"/>
      <c r="AE310" s="368"/>
      <c r="AF310" s="368"/>
      <c r="AG310" s="368"/>
      <c r="AH310" s="368"/>
      <c r="AI310" s="368"/>
      <c r="AJ310" s="368"/>
      <c r="AK310" s="368"/>
      <c r="AL310" s="368"/>
    </row>
    <row r="311" spans="2:38" x14ac:dyDescent="0.25">
      <c r="B311" s="368"/>
      <c r="C311" s="368"/>
      <c r="D311" s="368"/>
      <c r="E311" s="368"/>
      <c r="F311" s="368"/>
      <c r="G311" s="368"/>
      <c r="H311" s="368"/>
      <c r="I311" s="368"/>
      <c r="J311" s="368"/>
      <c r="K311" s="368"/>
      <c r="L311" s="368"/>
      <c r="M311" s="368"/>
      <c r="N311" s="368"/>
      <c r="O311" s="368"/>
      <c r="P311" s="368"/>
      <c r="Q311" s="368"/>
      <c r="R311" s="368"/>
      <c r="S311" s="368"/>
      <c r="T311" s="368"/>
      <c r="U311" s="368"/>
      <c r="V311" s="368"/>
      <c r="W311" s="368"/>
      <c r="X311" s="368"/>
      <c r="Y311" s="368"/>
      <c r="Z311" s="368"/>
      <c r="AA311" s="368"/>
      <c r="AB311" s="368"/>
      <c r="AC311" s="368"/>
      <c r="AD311" s="368"/>
      <c r="AE311" s="368"/>
      <c r="AF311" s="368"/>
      <c r="AG311" s="368"/>
      <c r="AH311" s="368"/>
      <c r="AI311" s="368"/>
      <c r="AJ311" s="368"/>
      <c r="AK311" s="368"/>
      <c r="AL311" s="368"/>
    </row>
    <row r="312" spans="2:38" x14ac:dyDescent="0.25">
      <c r="B312" s="368"/>
      <c r="C312" s="368"/>
      <c r="D312" s="368"/>
      <c r="E312" s="368"/>
      <c r="F312" s="368"/>
      <c r="G312" s="368"/>
      <c r="H312" s="368"/>
      <c r="I312" s="368"/>
      <c r="J312" s="368"/>
      <c r="K312" s="368"/>
      <c r="L312" s="368"/>
      <c r="M312" s="368"/>
      <c r="N312" s="368"/>
      <c r="O312" s="368"/>
      <c r="P312" s="368"/>
      <c r="Q312" s="368"/>
      <c r="R312" s="368"/>
      <c r="S312" s="368"/>
      <c r="T312" s="368"/>
      <c r="U312" s="368"/>
      <c r="V312" s="368"/>
      <c r="W312" s="368"/>
      <c r="X312" s="368"/>
      <c r="Y312" s="368"/>
      <c r="Z312" s="368"/>
      <c r="AA312" s="368"/>
      <c r="AB312" s="368"/>
      <c r="AC312" s="368"/>
      <c r="AD312" s="368"/>
      <c r="AE312" s="368"/>
      <c r="AF312" s="368"/>
      <c r="AG312" s="368"/>
      <c r="AH312" s="368"/>
      <c r="AI312" s="368"/>
      <c r="AJ312" s="368"/>
      <c r="AK312" s="368"/>
      <c r="AL312" s="368"/>
    </row>
    <row r="313" spans="2:38" x14ac:dyDescent="0.25">
      <c r="B313" s="368"/>
      <c r="C313" s="368"/>
      <c r="D313" s="368"/>
      <c r="E313" s="368"/>
      <c r="F313" s="368"/>
      <c r="G313" s="368"/>
      <c r="H313" s="368"/>
      <c r="I313" s="368"/>
      <c r="J313" s="368"/>
      <c r="K313" s="368"/>
      <c r="L313" s="368"/>
      <c r="M313" s="368"/>
      <c r="N313" s="368"/>
      <c r="O313" s="368"/>
      <c r="P313" s="368"/>
      <c r="Q313" s="368"/>
      <c r="R313" s="368"/>
      <c r="S313" s="368"/>
      <c r="T313" s="368"/>
      <c r="U313" s="368"/>
      <c r="V313" s="368"/>
      <c r="W313" s="368"/>
      <c r="X313" s="368"/>
      <c r="Y313" s="368"/>
      <c r="Z313" s="368"/>
      <c r="AA313" s="368"/>
      <c r="AB313" s="368"/>
      <c r="AC313" s="368"/>
      <c r="AD313" s="368"/>
      <c r="AE313" s="368"/>
      <c r="AF313" s="368"/>
      <c r="AG313" s="368"/>
      <c r="AH313" s="368"/>
      <c r="AI313" s="368"/>
      <c r="AJ313" s="368"/>
      <c r="AK313" s="368"/>
      <c r="AL313" s="368"/>
    </row>
    <row r="314" spans="2:38" ht="3.75" customHeight="1" x14ac:dyDescent="0.25">
      <c r="B314" s="368"/>
      <c r="C314" s="368"/>
      <c r="D314" s="368"/>
      <c r="E314" s="368"/>
      <c r="F314" s="368"/>
      <c r="G314" s="368"/>
      <c r="H314" s="368"/>
      <c r="I314" s="368"/>
      <c r="J314" s="368"/>
      <c r="K314" s="368"/>
      <c r="L314" s="368"/>
      <c r="M314" s="368"/>
      <c r="N314" s="368"/>
      <c r="O314" s="368"/>
      <c r="P314" s="368"/>
      <c r="Q314" s="368"/>
      <c r="R314" s="368"/>
      <c r="S314" s="368"/>
      <c r="T314" s="368"/>
      <c r="U314" s="368"/>
      <c r="V314" s="368"/>
      <c r="W314" s="368"/>
      <c r="X314" s="368"/>
      <c r="Y314" s="368"/>
      <c r="Z314" s="368"/>
      <c r="AA314" s="368"/>
      <c r="AB314" s="368"/>
      <c r="AC314" s="368"/>
      <c r="AD314" s="368"/>
      <c r="AE314" s="368"/>
      <c r="AF314" s="368"/>
      <c r="AG314" s="368"/>
      <c r="AH314" s="368"/>
      <c r="AI314" s="368"/>
      <c r="AJ314" s="368"/>
      <c r="AK314" s="368"/>
      <c r="AL314" s="368"/>
    </row>
    <row r="315" spans="2:38" ht="17.25" customHeight="1" x14ac:dyDescent="0.25">
      <c r="B315" s="299" t="s">
        <v>476</v>
      </c>
      <c r="C315" s="299"/>
      <c r="D315" s="299"/>
      <c r="E315" s="299"/>
      <c r="F315" s="299"/>
      <c r="G315" s="299"/>
      <c r="H315" s="299"/>
      <c r="I315" s="299"/>
      <c r="J315" s="299"/>
      <c r="K315" s="299"/>
      <c r="L315" s="299"/>
      <c r="M315" s="299"/>
      <c r="N315" s="299"/>
      <c r="O315" s="299"/>
      <c r="P315" s="299"/>
      <c r="Q315" s="299"/>
      <c r="R315" s="299"/>
      <c r="S315" s="299"/>
      <c r="T315" s="299"/>
      <c r="U315" s="299"/>
      <c r="V315" s="299"/>
      <c r="W315" s="299"/>
      <c r="X315" s="299"/>
      <c r="Y315" s="299"/>
      <c r="Z315" s="299"/>
      <c r="AA315" s="299"/>
      <c r="AB315" s="299"/>
      <c r="AC315" s="299"/>
      <c r="AD315" s="299"/>
      <c r="AE315" s="299"/>
      <c r="AF315" s="299"/>
      <c r="AG315" s="299"/>
      <c r="AH315" s="299"/>
      <c r="AI315" s="299"/>
      <c r="AJ315" s="299"/>
      <c r="AK315" s="299"/>
      <c r="AL315" s="299"/>
    </row>
    <row r="316" spans="2:38" x14ac:dyDescent="0.25">
      <c r="B316" s="299"/>
      <c r="C316" s="299"/>
      <c r="D316" s="299"/>
      <c r="E316" s="299"/>
      <c r="F316" s="299"/>
      <c r="G316" s="299"/>
      <c r="H316" s="299"/>
      <c r="I316" s="299"/>
      <c r="J316" s="299"/>
      <c r="K316" s="299"/>
      <c r="L316" s="299"/>
      <c r="M316" s="299"/>
      <c r="N316" s="299"/>
      <c r="O316" s="299"/>
      <c r="P316" s="299"/>
      <c r="Q316" s="299"/>
      <c r="R316" s="299"/>
      <c r="S316" s="299"/>
      <c r="T316" s="299"/>
      <c r="U316" s="299"/>
      <c r="V316" s="299"/>
      <c r="W316" s="299"/>
      <c r="X316" s="299"/>
      <c r="Y316" s="299"/>
      <c r="Z316" s="299"/>
      <c r="AA316" s="299"/>
      <c r="AB316" s="299"/>
      <c r="AC316" s="299"/>
      <c r="AD316" s="299"/>
      <c r="AE316" s="299"/>
      <c r="AF316" s="299"/>
      <c r="AG316" s="299"/>
      <c r="AH316" s="299"/>
      <c r="AI316" s="299"/>
      <c r="AJ316" s="299"/>
      <c r="AK316" s="299"/>
      <c r="AL316" s="299"/>
    </row>
    <row r="317" spans="2:38" ht="11.25" customHeight="1" x14ac:dyDescent="0.25">
      <c r="B317" s="299" t="s">
        <v>477</v>
      </c>
      <c r="C317" s="299"/>
      <c r="D317" s="299"/>
      <c r="E317" s="299"/>
      <c r="F317" s="299"/>
      <c r="G317" s="299"/>
      <c r="H317" s="299"/>
      <c r="I317" s="299"/>
      <c r="J317" s="299"/>
      <c r="K317" s="299"/>
      <c r="L317" s="299"/>
      <c r="M317" s="299"/>
      <c r="N317" s="299"/>
      <c r="O317" s="299"/>
      <c r="P317" s="299"/>
      <c r="Q317" s="299"/>
      <c r="R317" s="299"/>
      <c r="S317" s="299"/>
      <c r="T317" s="299"/>
      <c r="U317" s="299"/>
      <c r="V317" s="299"/>
      <c r="W317" s="299"/>
      <c r="X317" s="299"/>
      <c r="Y317" s="299"/>
      <c r="Z317" s="299"/>
      <c r="AA317" s="299"/>
      <c r="AB317" s="299"/>
      <c r="AC317" s="299"/>
      <c r="AD317" s="299"/>
      <c r="AE317" s="299"/>
      <c r="AF317" s="299"/>
      <c r="AG317" s="299"/>
      <c r="AH317" s="299"/>
      <c r="AI317" s="299"/>
      <c r="AJ317" s="299"/>
      <c r="AK317" s="299"/>
      <c r="AL317" s="299"/>
    </row>
    <row r="318" spans="2:38" ht="8.25" customHeight="1" x14ac:dyDescent="0.25">
      <c r="B318" s="299"/>
      <c r="C318" s="299"/>
      <c r="D318" s="299"/>
      <c r="E318" s="299"/>
      <c r="F318" s="299"/>
      <c r="G318" s="299"/>
      <c r="H318" s="299"/>
      <c r="I318" s="299"/>
      <c r="J318" s="299"/>
      <c r="K318" s="299"/>
      <c r="L318" s="299"/>
      <c r="M318" s="299"/>
      <c r="N318" s="299"/>
      <c r="O318" s="299"/>
      <c r="P318" s="299"/>
      <c r="Q318" s="299"/>
      <c r="R318" s="299"/>
      <c r="S318" s="299"/>
      <c r="T318" s="299"/>
      <c r="U318" s="299"/>
      <c r="V318" s="299"/>
      <c r="W318" s="299"/>
      <c r="X318" s="299"/>
      <c r="Y318" s="299"/>
      <c r="Z318" s="299"/>
      <c r="AA318" s="299"/>
      <c r="AB318" s="299"/>
      <c r="AC318" s="299"/>
      <c r="AD318" s="299"/>
      <c r="AE318" s="299"/>
      <c r="AF318" s="299"/>
      <c r="AG318" s="299"/>
      <c r="AH318" s="299"/>
      <c r="AI318" s="299"/>
      <c r="AJ318" s="299"/>
      <c r="AK318" s="299"/>
      <c r="AL318" s="299"/>
    </row>
    <row r="319" spans="2:38" x14ac:dyDescent="0.25">
      <c r="B319" s="299"/>
      <c r="C319" s="299"/>
      <c r="D319" s="299"/>
      <c r="E319" s="299"/>
      <c r="F319" s="299"/>
      <c r="G319" s="299"/>
      <c r="H319" s="299"/>
      <c r="I319" s="299"/>
      <c r="J319" s="299"/>
      <c r="K319" s="299"/>
      <c r="L319" s="299"/>
      <c r="M319" s="299"/>
      <c r="N319" s="299"/>
      <c r="O319" s="299"/>
      <c r="P319" s="299"/>
      <c r="Q319" s="299"/>
      <c r="R319" s="299"/>
      <c r="S319" s="299"/>
      <c r="T319" s="299"/>
      <c r="U319" s="299"/>
      <c r="V319" s="299"/>
      <c r="W319" s="299"/>
      <c r="X319" s="299"/>
      <c r="Y319" s="299"/>
      <c r="Z319" s="299"/>
      <c r="AA319" s="299"/>
      <c r="AB319" s="299"/>
      <c r="AC319" s="299"/>
      <c r="AD319" s="299"/>
      <c r="AE319" s="299"/>
      <c r="AF319" s="299"/>
      <c r="AG319" s="299"/>
      <c r="AH319" s="299"/>
      <c r="AI319" s="299"/>
      <c r="AJ319" s="299"/>
      <c r="AK319" s="299"/>
      <c r="AL319" s="299"/>
    </row>
    <row r="320" spans="2:38" x14ac:dyDescent="0.25">
      <c r="B320" s="299"/>
      <c r="C320" s="299"/>
      <c r="D320" s="299"/>
      <c r="E320" s="299"/>
      <c r="F320" s="299"/>
      <c r="G320" s="299"/>
      <c r="H320" s="299"/>
      <c r="I320" s="299"/>
      <c r="J320" s="299"/>
      <c r="K320" s="299"/>
      <c r="L320" s="299"/>
      <c r="M320" s="299"/>
      <c r="N320" s="299"/>
      <c r="O320" s="299"/>
      <c r="P320" s="299"/>
      <c r="Q320" s="299"/>
      <c r="R320" s="299"/>
      <c r="S320" s="299"/>
      <c r="T320" s="299"/>
      <c r="U320" s="299"/>
      <c r="V320" s="299"/>
      <c r="W320" s="299"/>
      <c r="X320" s="299"/>
      <c r="Y320" s="299"/>
      <c r="Z320" s="299"/>
      <c r="AA320" s="299"/>
      <c r="AB320" s="299"/>
      <c r="AC320" s="299"/>
      <c r="AD320" s="299"/>
      <c r="AE320" s="299"/>
      <c r="AF320" s="299"/>
      <c r="AG320" s="299"/>
      <c r="AH320" s="299"/>
      <c r="AI320" s="299"/>
      <c r="AJ320" s="299"/>
      <c r="AK320" s="299"/>
      <c r="AL320" s="299"/>
    </row>
    <row r="321" spans="2:38" x14ac:dyDescent="0.25">
      <c r="B321" s="299"/>
      <c r="C321" s="299"/>
      <c r="D321" s="299"/>
      <c r="E321" s="299"/>
      <c r="F321" s="299"/>
      <c r="G321" s="299"/>
      <c r="H321" s="299"/>
      <c r="I321" s="299"/>
      <c r="J321" s="299"/>
      <c r="K321" s="299"/>
      <c r="L321" s="299"/>
      <c r="M321" s="299"/>
      <c r="N321" s="299"/>
      <c r="O321" s="299"/>
      <c r="P321" s="299"/>
      <c r="Q321" s="299"/>
      <c r="R321" s="299"/>
      <c r="S321" s="299"/>
      <c r="T321" s="299"/>
      <c r="U321" s="299"/>
      <c r="V321" s="299"/>
      <c r="W321" s="299"/>
      <c r="X321" s="299"/>
      <c r="Y321" s="299"/>
      <c r="Z321" s="299"/>
      <c r="AA321" s="299"/>
      <c r="AB321" s="299"/>
      <c r="AC321" s="299"/>
      <c r="AD321" s="299"/>
      <c r="AE321" s="299"/>
      <c r="AF321" s="299"/>
      <c r="AG321" s="299"/>
      <c r="AH321" s="299"/>
      <c r="AI321" s="299"/>
      <c r="AJ321" s="299"/>
      <c r="AK321" s="299"/>
      <c r="AL321" s="299"/>
    </row>
    <row r="322" spans="2:38" x14ac:dyDescent="0.25">
      <c r="B322" s="369" t="s">
        <v>422</v>
      </c>
      <c r="C322" s="369"/>
      <c r="D322" s="369"/>
      <c r="E322" s="369"/>
      <c r="F322" s="369"/>
      <c r="G322" s="369"/>
      <c r="H322" s="369"/>
      <c r="I322" s="369"/>
      <c r="J322" s="369"/>
      <c r="K322" s="369"/>
      <c r="L322" s="369"/>
      <c r="M322" s="369"/>
      <c r="N322" s="369"/>
      <c r="O322" s="369"/>
      <c r="P322" s="369"/>
      <c r="Q322" s="369"/>
      <c r="R322" s="369"/>
      <c r="S322" s="369"/>
      <c r="T322" s="369"/>
      <c r="U322" s="369"/>
      <c r="V322" s="369"/>
      <c r="W322" s="369"/>
      <c r="X322" s="369"/>
      <c r="Y322" s="369"/>
      <c r="Z322" s="369"/>
      <c r="AA322" s="369"/>
      <c r="AB322" s="369"/>
      <c r="AC322" s="369"/>
      <c r="AD322" s="369"/>
      <c r="AE322" s="369"/>
      <c r="AF322" s="369"/>
      <c r="AG322" s="369"/>
      <c r="AH322" s="369"/>
      <c r="AI322" s="369"/>
      <c r="AJ322" s="369"/>
      <c r="AK322" s="369"/>
      <c r="AL322" s="369"/>
    </row>
    <row r="323" spans="2:38" x14ac:dyDescent="0.25">
      <c r="B323" s="186"/>
      <c r="C323" s="186"/>
      <c r="D323" s="186"/>
      <c r="E323" s="186"/>
      <c r="F323" s="186"/>
      <c r="G323" s="186"/>
      <c r="H323" s="268"/>
      <c r="I323" s="268"/>
      <c r="J323" s="268"/>
      <c r="K323" s="268"/>
      <c r="L323" s="268"/>
      <c r="M323" s="268"/>
      <c r="N323" s="268"/>
      <c r="O323" s="268"/>
      <c r="P323" s="268"/>
      <c r="Q323" s="268"/>
      <c r="R323" s="268"/>
      <c r="S323" s="268"/>
      <c r="T323" s="268"/>
      <c r="U323" s="268"/>
      <c r="V323" s="268"/>
      <c r="W323" s="269"/>
      <c r="X323" s="269"/>
      <c r="Y323" s="269"/>
      <c r="Z323" s="269"/>
      <c r="AA323" s="269"/>
      <c r="AB323" s="269"/>
      <c r="AC323" s="269"/>
      <c r="AD323" s="269"/>
      <c r="AE323" s="267"/>
      <c r="AF323" s="267"/>
      <c r="AG323" s="267"/>
      <c r="AH323" s="267"/>
      <c r="AI323" s="269"/>
      <c r="AJ323" s="269"/>
      <c r="AK323" s="269"/>
      <c r="AL323" s="269"/>
    </row>
    <row r="324" spans="2:38" x14ac:dyDescent="0.25">
      <c r="B324" s="303" t="s">
        <v>339</v>
      </c>
      <c r="C324" s="303"/>
      <c r="D324" s="303"/>
      <c r="E324" s="303"/>
      <c r="F324" s="303"/>
      <c r="G324" s="303"/>
      <c r="H324" s="303"/>
      <c r="I324" s="303"/>
      <c r="J324" s="303"/>
      <c r="K324" s="303"/>
      <c r="L324" s="303"/>
      <c r="M324" s="303"/>
      <c r="N324" s="303"/>
      <c r="O324" s="303"/>
      <c r="P324" s="303"/>
      <c r="Q324" s="303"/>
      <c r="R324" s="303"/>
      <c r="S324" s="303"/>
      <c r="T324" s="303"/>
      <c r="U324" s="303"/>
      <c r="V324" s="303"/>
      <c r="W324" s="303"/>
      <c r="X324" s="303"/>
      <c r="Y324" s="303"/>
      <c r="Z324" s="303"/>
      <c r="AA324" s="303"/>
      <c r="AB324" s="303"/>
      <c r="AC324" s="303"/>
      <c r="AD324" s="303"/>
      <c r="AE324" s="303"/>
      <c r="AF324" s="303"/>
      <c r="AG324" s="303"/>
      <c r="AH324" s="303"/>
      <c r="AI324" s="303"/>
      <c r="AJ324" s="303"/>
      <c r="AK324" s="303"/>
      <c r="AL324" s="303"/>
    </row>
    <row r="325" spans="2:38" x14ac:dyDescent="0.25">
      <c r="B325" s="299" t="s">
        <v>478</v>
      </c>
      <c r="C325" s="299"/>
      <c r="D325" s="299"/>
      <c r="E325" s="299"/>
      <c r="F325" s="299"/>
      <c r="G325" s="299"/>
      <c r="H325" s="299"/>
      <c r="I325" s="299"/>
      <c r="J325" s="299"/>
      <c r="K325" s="299"/>
      <c r="L325" s="299"/>
      <c r="M325" s="299"/>
      <c r="N325" s="299"/>
      <c r="O325" s="299"/>
      <c r="P325" s="299"/>
      <c r="Q325" s="299"/>
      <c r="R325" s="299"/>
      <c r="S325" s="299"/>
      <c r="T325" s="299"/>
      <c r="U325" s="299"/>
      <c r="V325" s="299"/>
      <c r="W325" s="299"/>
      <c r="X325" s="299"/>
      <c r="Y325" s="299"/>
      <c r="Z325" s="299"/>
      <c r="AA325" s="299"/>
      <c r="AB325" s="299"/>
      <c r="AC325" s="299"/>
      <c r="AD325" s="299"/>
      <c r="AE325" s="299"/>
      <c r="AF325" s="299"/>
      <c r="AG325" s="299"/>
      <c r="AH325" s="299"/>
      <c r="AI325" s="299"/>
      <c r="AJ325" s="299"/>
      <c r="AK325" s="299"/>
      <c r="AL325" s="299"/>
    </row>
    <row r="326" spans="2:38" x14ac:dyDescent="0.25">
      <c r="B326" s="299"/>
      <c r="C326" s="299"/>
      <c r="D326" s="299"/>
      <c r="E326" s="299"/>
      <c r="F326" s="299"/>
      <c r="G326" s="299"/>
      <c r="H326" s="299"/>
      <c r="I326" s="299"/>
      <c r="J326" s="299"/>
      <c r="K326" s="299"/>
      <c r="L326" s="299"/>
      <c r="M326" s="299"/>
      <c r="N326" s="299"/>
      <c r="O326" s="299"/>
      <c r="P326" s="299"/>
      <c r="Q326" s="299"/>
      <c r="R326" s="299"/>
      <c r="S326" s="299"/>
      <c r="T326" s="299"/>
      <c r="U326" s="299"/>
      <c r="V326" s="299"/>
      <c r="W326" s="299"/>
      <c r="X326" s="299"/>
      <c r="Y326" s="299"/>
      <c r="Z326" s="299"/>
      <c r="AA326" s="299"/>
      <c r="AB326" s="299"/>
      <c r="AC326" s="299"/>
      <c r="AD326" s="299"/>
      <c r="AE326" s="299"/>
      <c r="AF326" s="299"/>
      <c r="AG326" s="299"/>
      <c r="AH326" s="299"/>
      <c r="AI326" s="299"/>
      <c r="AJ326" s="299"/>
      <c r="AK326" s="299"/>
      <c r="AL326" s="299"/>
    </row>
    <row r="327" spans="2:38" x14ac:dyDescent="0.25">
      <c r="B327" s="186"/>
      <c r="C327" s="186"/>
      <c r="D327" s="186"/>
      <c r="E327" s="186"/>
      <c r="F327" s="186"/>
      <c r="G327" s="186"/>
      <c r="H327" s="268"/>
      <c r="I327" s="268"/>
      <c r="J327" s="268"/>
      <c r="K327" s="268"/>
      <c r="L327" s="268"/>
      <c r="M327" s="268"/>
      <c r="N327" s="268"/>
      <c r="O327" s="268"/>
      <c r="P327" s="268"/>
      <c r="Q327" s="268"/>
      <c r="R327" s="268"/>
      <c r="S327" s="268"/>
      <c r="T327" s="268"/>
      <c r="U327" s="268"/>
      <c r="V327" s="268"/>
      <c r="W327" s="269"/>
      <c r="X327" s="269"/>
      <c r="Y327" s="269"/>
      <c r="Z327" s="269"/>
      <c r="AA327" s="269"/>
      <c r="AB327" s="269"/>
      <c r="AC327" s="269"/>
      <c r="AD327" s="269"/>
      <c r="AE327" s="267"/>
      <c r="AF327" s="267"/>
      <c r="AG327" s="267"/>
      <c r="AH327" s="267"/>
      <c r="AI327" s="269"/>
      <c r="AJ327" s="269"/>
      <c r="AK327" s="269"/>
      <c r="AL327" s="269"/>
    </row>
    <row r="328" spans="2:38" x14ac:dyDescent="0.25">
      <c r="B328" s="303" t="s">
        <v>420</v>
      </c>
      <c r="C328" s="303"/>
      <c r="D328" s="303"/>
      <c r="E328" s="303"/>
      <c r="F328" s="303"/>
      <c r="G328" s="303"/>
      <c r="H328" s="303"/>
      <c r="I328" s="303"/>
      <c r="J328" s="303"/>
      <c r="K328" s="303"/>
      <c r="L328" s="303"/>
      <c r="M328" s="303"/>
      <c r="N328" s="303"/>
      <c r="O328" s="303"/>
      <c r="P328" s="303"/>
      <c r="Q328" s="303"/>
      <c r="R328" s="303"/>
      <c r="S328" s="303"/>
      <c r="T328" s="303"/>
      <c r="U328" s="303"/>
      <c r="V328" s="303"/>
      <c r="W328" s="303"/>
      <c r="X328" s="303"/>
      <c r="Y328" s="303"/>
      <c r="Z328" s="303"/>
      <c r="AA328" s="303"/>
      <c r="AB328" s="303"/>
      <c r="AC328" s="303"/>
      <c r="AD328" s="303"/>
      <c r="AE328" s="303"/>
      <c r="AF328" s="303"/>
      <c r="AG328" s="303"/>
      <c r="AH328" s="303"/>
      <c r="AI328" s="303"/>
      <c r="AJ328" s="303"/>
      <c r="AK328" s="303"/>
      <c r="AL328" s="303"/>
    </row>
    <row r="329" spans="2:38" x14ac:dyDescent="0.25">
      <c r="B329" s="299" t="s">
        <v>466</v>
      </c>
      <c r="C329" s="299"/>
      <c r="D329" s="299"/>
      <c r="E329" s="299"/>
      <c r="F329" s="299"/>
      <c r="G329" s="299"/>
      <c r="H329" s="299"/>
      <c r="I329" s="299"/>
      <c r="J329" s="299"/>
      <c r="K329" s="299"/>
      <c r="L329" s="299"/>
      <c r="M329" s="299"/>
      <c r="N329" s="299"/>
      <c r="O329" s="299"/>
      <c r="P329" s="299"/>
      <c r="Q329" s="299"/>
      <c r="R329" s="299"/>
      <c r="S329" s="299"/>
      <c r="T329" s="299"/>
      <c r="U329" s="299"/>
      <c r="V329" s="299"/>
      <c r="W329" s="299"/>
      <c r="X329" s="299"/>
      <c r="Y329" s="299"/>
      <c r="Z329" s="299"/>
      <c r="AA329" s="299"/>
      <c r="AB329" s="299"/>
      <c r="AC329" s="299"/>
      <c r="AD329" s="299"/>
      <c r="AE329" s="299"/>
      <c r="AF329" s="299"/>
      <c r="AG329" s="299"/>
      <c r="AH329" s="299"/>
      <c r="AI329" s="299"/>
      <c r="AJ329" s="299"/>
      <c r="AK329" s="299"/>
      <c r="AL329" s="299"/>
    </row>
    <row r="330" spans="2:38" x14ac:dyDescent="0.25">
      <c r="B330" s="299"/>
      <c r="C330" s="299"/>
      <c r="D330" s="299"/>
      <c r="E330" s="299"/>
      <c r="F330" s="299"/>
      <c r="G330" s="299"/>
      <c r="H330" s="299"/>
      <c r="I330" s="299"/>
      <c r="J330" s="299"/>
      <c r="K330" s="299"/>
      <c r="L330" s="299"/>
      <c r="M330" s="299"/>
      <c r="N330" s="299"/>
      <c r="O330" s="299"/>
      <c r="P330" s="299"/>
      <c r="Q330" s="299"/>
      <c r="R330" s="299"/>
      <c r="S330" s="299"/>
      <c r="T330" s="299"/>
      <c r="U330" s="299"/>
      <c r="V330" s="299"/>
      <c r="W330" s="299"/>
      <c r="X330" s="299"/>
      <c r="Y330" s="299"/>
      <c r="Z330" s="299"/>
      <c r="AA330" s="299"/>
      <c r="AB330" s="299"/>
      <c r="AC330" s="299"/>
      <c r="AD330" s="299"/>
      <c r="AE330" s="299"/>
      <c r="AF330" s="299"/>
      <c r="AG330" s="299"/>
      <c r="AH330" s="299"/>
      <c r="AI330" s="299"/>
      <c r="AJ330" s="299"/>
      <c r="AK330" s="299"/>
      <c r="AL330" s="299"/>
    </row>
    <row r="331" spans="2:38" x14ac:dyDescent="0.25">
      <c r="B331" s="186"/>
      <c r="C331" s="186"/>
      <c r="D331" s="186"/>
      <c r="E331" s="186"/>
      <c r="F331" s="186"/>
      <c r="G331" s="186"/>
      <c r="H331" s="268"/>
      <c r="I331" s="268"/>
      <c r="J331" s="268"/>
      <c r="K331" s="268"/>
      <c r="L331" s="268"/>
      <c r="M331" s="268"/>
      <c r="N331" s="268"/>
      <c r="O331" s="268"/>
      <c r="P331" s="268"/>
      <c r="Q331" s="268"/>
      <c r="R331" s="268"/>
      <c r="S331" s="268"/>
      <c r="T331" s="268"/>
      <c r="U331" s="268"/>
      <c r="V331" s="268"/>
      <c r="W331" s="269"/>
      <c r="X331" s="269"/>
      <c r="Y331" s="269"/>
      <c r="Z331" s="269"/>
      <c r="AA331" s="269"/>
      <c r="AB331" s="269"/>
      <c r="AC331" s="269"/>
      <c r="AD331" s="269"/>
      <c r="AE331" s="267"/>
      <c r="AF331" s="267"/>
      <c r="AG331" s="267"/>
      <c r="AH331" s="267"/>
      <c r="AI331" s="269"/>
      <c r="AJ331" s="269"/>
      <c r="AK331" s="269"/>
      <c r="AL331" s="269"/>
    </row>
    <row r="332" spans="2:38" x14ac:dyDescent="0.25">
      <c r="B332" s="186"/>
      <c r="C332" s="186"/>
      <c r="D332" s="186"/>
      <c r="E332" s="186"/>
      <c r="F332" s="186"/>
      <c r="G332" s="186"/>
      <c r="H332" s="268"/>
      <c r="I332" s="268"/>
      <c r="J332" s="268"/>
      <c r="K332" s="268"/>
      <c r="L332" s="268"/>
      <c r="M332" s="268"/>
      <c r="N332" s="268"/>
      <c r="O332" s="268"/>
      <c r="P332" s="268"/>
      <c r="Q332" s="268"/>
      <c r="R332" s="268"/>
      <c r="S332" s="268"/>
      <c r="T332" s="268"/>
      <c r="U332" s="268"/>
      <c r="V332" s="268"/>
      <c r="W332" s="269"/>
      <c r="X332" s="269"/>
      <c r="Y332" s="269"/>
      <c r="Z332" s="269"/>
      <c r="AA332" s="269"/>
      <c r="AB332" s="269"/>
      <c r="AC332" s="269"/>
      <c r="AD332" s="269"/>
      <c r="AE332" s="267"/>
      <c r="AF332" s="267"/>
      <c r="AG332" s="267"/>
      <c r="AH332" s="267"/>
      <c r="AI332" s="269"/>
      <c r="AJ332" s="269"/>
      <c r="AK332" s="269"/>
      <c r="AL332" s="269"/>
    </row>
    <row r="333" spans="2:38" x14ac:dyDescent="0.25">
      <c r="B333" s="186"/>
      <c r="C333" s="186"/>
      <c r="D333" s="186"/>
      <c r="E333" s="186"/>
      <c r="F333" s="186"/>
      <c r="G333" s="186"/>
      <c r="H333" s="268"/>
      <c r="I333" s="268"/>
      <c r="J333" s="268"/>
      <c r="K333" s="268"/>
      <c r="L333" s="268"/>
      <c r="M333" s="268"/>
      <c r="N333" s="268"/>
      <c r="O333" s="268"/>
      <c r="P333" s="268"/>
      <c r="Q333" s="268"/>
      <c r="R333" s="268"/>
      <c r="S333" s="268"/>
      <c r="T333" s="268"/>
      <c r="U333" s="268"/>
      <c r="V333" s="268"/>
      <c r="W333" s="269"/>
      <c r="X333" s="269"/>
      <c r="Y333" s="269"/>
      <c r="Z333" s="269"/>
      <c r="AA333" s="269"/>
      <c r="AB333" s="269"/>
      <c r="AC333" s="269"/>
      <c r="AD333" s="269"/>
      <c r="AE333" s="267"/>
      <c r="AF333" s="267"/>
      <c r="AG333" s="267"/>
      <c r="AH333" s="267"/>
      <c r="AI333" s="269"/>
      <c r="AJ333" s="269"/>
      <c r="AK333" s="269"/>
      <c r="AL333" s="269"/>
    </row>
    <row r="334" spans="2:38" ht="15" customHeight="1" x14ac:dyDescent="0.25">
      <c r="B334" s="372" t="s">
        <v>421</v>
      </c>
      <c r="C334" s="372"/>
      <c r="D334" s="372"/>
      <c r="E334" s="372"/>
      <c r="F334" s="372"/>
      <c r="G334" s="372"/>
      <c r="H334" s="372"/>
      <c r="I334" s="372"/>
      <c r="J334" s="372"/>
      <c r="K334" s="372"/>
      <c r="L334" s="372"/>
      <c r="M334" s="372"/>
      <c r="N334" s="372"/>
      <c r="O334" s="372"/>
      <c r="P334" s="372"/>
      <c r="Q334" s="372"/>
      <c r="R334" s="372"/>
      <c r="S334" s="372"/>
      <c r="T334" s="372"/>
      <c r="U334" s="372"/>
      <c r="V334" s="372"/>
      <c r="W334" s="372"/>
      <c r="X334" s="372"/>
      <c r="Y334" s="372"/>
      <c r="Z334" s="372"/>
      <c r="AA334" s="372"/>
      <c r="AB334" s="372"/>
      <c r="AC334" s="372"/>
      <c r="AD334" s="372"/>
      <c r="AE334" s="372"/>
      <c r="AF334" s="372"/>
      <c r="AG334" s="372"/>
      <c r="AH334" s="372"/>
      <c r="AI334" s="372"/>
      <c r="AJ334" s="372"/>
      <c r="AK334" s="372"/>
      <c r="AL334" s="372"/>
    </row>
    <row r="335" spans="2:38" ht="15" customHeight="1" x14ac:dyDescent="0.25">
      <c r="B335" s="372" t="s">
        <v>496</v>
      </c>
      <c r="C335" s="372"/>
      <c r="D335" s="372"/>
      <c r="E335" s="372"/>
      <c r="F335" s="372"/>
      <c r="G335" s="372"/>
      <c r="H335" s="372"/>
      <c r="I335" s="372"/>
      <c r="J335" s="372"/>
      <c r="K335" s="372"/>
      <c r="L335" s="372"/>
      <c r="M335" s="372"/>
      <c r="N335" s="372"/>
      <c r="O335" s="372"/>
      <c r="P335" s="372"/>
      <c r="Q335" s="372"/>
      <c r="R335" s="372"/>
      <c r="S335" s="372"/>
      <c r="T335" s="372"/>
      <c r="U335" s="372"/>
      <c r="V335" s="372"/>
      <c r="W335" s="372"/>
      <c r="X335" s="372"/>
      <c r="Y335" s="372"/>
      <c r="Z335" s="372"/>
      <c r="AA335" s="372"/>
      <c r="AB335" s="372"/>
      <c r="AC335" s="372"/>
      <c r="AD335" s="372"/>
      <c r="AE335" s="372"/>
      <c r="AF335" s="372"/>
      <c r="AG335" s="372"/>
      <c r="AH335" s="372"/>
      <c r="AI335" s="372"/>
      <c r="AJ335" s="372"/>
      <c r="AK335" s="372"/>
      <c r="AL335" s="372"/>
    </row>
    <row r="336" spans="2:38" x14ac:dyDescent="0.25">
      <c r="B336" s="280"/>
      <c r="C336" s="280"/>
      <c r="D336" s="280"/>
      <c r="E336" s="280"/>
      <c r="F336" s="280"/>
      <c r="G336" s="280"/>
      <c r="H336" s="281"/>
      <c r="I336" s="281"/>
      <c r="J336" s="281"/>
      <c r="K336" s="281"/>
      <c r="L336" s="281"/>
      <c r="M336" s="281"/>
      <c r="N336" s="281"/>
      <c r="O336" s="281"/>
      <c r="P336" s="281"/>
      <c r="Q336" s="281"/>
      <c r="R336" s="281"/>
      <c r="S336" s="281"/>
      <c r="T336" s="281"/>
      <c r="U336" s="268"/>
      <c r="V336" s="268"/>
      <c r="W336" s="269"/>
      <c r="X336" s="269"/>
      <c r="Y336" s="269"/>
      <c r="Z336" s="269"/>
      <c r="AA336" s="269"/>
      <c r="AB336" s="269"/>
      <c r="AC336" s="269"/>
      <c r="AD336" s="269"/>
      <c r="AE336" s="267"/>
      <c r="AF336" s="267"/>
      <c r="AG336" s="267"/>
      <c r="AH336" s="267"/>
      <c r="AI336" s="269"/>
      <c r="AJ336" s="269"/>
      <c r="AK336" s="269"/>
      <c r="AL336" s="269"/>
    </row>
    <row r="337" spans="2:38" x14ac:dyDescent="0.25">
      <c r="B337" s="178"/>
      <c r="C337" s="178"/>
      <c r="D337" s="178"/>
      <c r="E337" s="178"/>
      <c r="F337" s="178"/>
      <c r="G337" s="178"/>
      <c r="H337" s="254"/>
      <c r="I337" s="254"/>
      <c r="J337" s="254"/>
      <c r="K337" s="254"/>
      <c r="L337" s="254"/>
      <c r="M337" s="254"/>
      <c r="N337" s="254"/>
      <c r="O337" s="268"/>
      <c r="P337" s="268"/>
      <c r="Q337" s="268"/>
      <c r="R337" s="268"/>
      <c r="S337" s="268"/>
      <c r="T337" s="268"/>
      <c r="U337" s="268"/>
      <c r="V337" s="268"/>
      <c r="W337" s="269"/>
      <c r="X337" s="370" t="s">
        <v>494</v>
      </c>
      <c r="Y337" s="371"/>
      <c r="Z337" s="371"/>
      <c r="AA337" s="371"/>
      <c r="AB337" s="371"/>
      <c r="AC337" s="371"/>
      <c r="AD337" s="371"/>
      <c r="AE337" s="371"/>
      <c r="AF337" s="371"/>
      <c r="AG337" s="371"/>
      <c r="AH337" s="267"/>
      <c r="AI337" s="269"/>
      <c r="AJ337" s="269"/>
      <c r="AK337" s="269"/>
      <c r="AL337" s="269" t="s">
        <v>440</v>
      </c>
    </row>
    <row r="338" spans="2:38" x14ac:dyDescent="0.25">
      <c r="B338" s="186"/>
      <c r="C338" s="186"/>
      <c r="D338" s="186"/>
      <c r="E338" s="186"/>
      <c r="F338" s="186"/>
      <c r="G338" s="186"/>
      <c r="H338" s="268"/>
      <c r="I338" s="268"/>
      <c r="J338" s="268"/>
      <c r="K338" s="268"/>
      <c r="L338" s="268"/>
      <c r="M338" s="268"/>
      <c r="N338" s="268"/>
      <c r="O338" s="268"/>
      <c r="P338" s="268"/>
      <c r="Q338" s="268"/>
      <c r="R338" s="268"/>
      <c r="S338" s="268"/>
      <c r="T338" s="268"/>
      <c r="U338" s="268"/>
      <c r="V338" s="268"/>
      <c r="W338" s="269"/>
      <c r="X338" s="371"/>
      <c r="Y338" s="371"/>
      <c r="Z338" s="371"/>
      <c r="AA338" s="371"/>
      <c r="AB338" s="371"/>
      <c r="AC338" s="371"/>
      <c r="AD338" s="371"/>
      <c r="AE338" s="371"/>
      <c r="AF338" s="371"/>
      <c r="AG338" s="371"/>
      <c r="AH338" s="267"/>
      <c r="AI338" s="269"/>
      <c r="AJ338" s="269"/>
      <c r="AK338" s="269"/>
      <c r="AL338" s="269"/>
    </row>
    <row r="339" spans="2:38" x14ac:dyDescent="0.25">
      <c r="B339" s="186"/>
      <c r="C339" s="186"/>
      <c r="D339" s="186"/>
      <c r="E339" s="186"/>
      <c r="F339" s="186"/>
      <c r="G339" s="186"/>
      <c r="H339" s="268"/>
      <c r="I339" s="268"/>
      <c r="J339" s="268"/>
      <c r="K339" s="268"/>
      <c r="L339" s="268"/>
      <c r="M339" s="268"/>
      <c r="N339" s="268"/>
      <c r="O339" s="268"/>
      <c r="P339" s="268"/>
      <c r="Q339" s="268"/>
      <c r="R339" s="268"/>
      <c r="S339" s="268"/>
      <c r="T339" s="268"/>
      <c r="U339" s="268"/>
      <c r="V339" s="268"/>
      <c r="W339" s="269"/>
      <c r="X339" s="371"/>
      <c r="Y339" s="371"/>
      <c r="Z339" s="371"/>
      <c r="AA339" s="371"/>
      <c r="AB339" s="371"/>
      <c r="AC339" s="371"/>
      <c r="AD339" s="371"/>
      <c r="AE339" s="371"/>
      <c r="AF339" s="371"/>
      <c r="AG339" s="371"/>
      <c r="AH339" s="267"/>
      <c r="AI339" s="269"/>
      <c r="AJ339" s="269"/>
      <c r="AK339" s="269"/>
      <c r="AL339" s="269"/>
    </row>
    <row r="340" spans="2:38" x14ac:dyDescent="0.25">
      <c r="B340" s="186"/>
      <c r="C340" s="186"/>
      <c r="D340" s="186"/>
      <c r="E340" s="186"/>
      <c r="F340" s="186"/>
      <c r="G340" s="186"/>
      <c r="H340" s="268"/>
      <c r="I340" s="268"/>
      <c r="J340" s="268"/>
      <c r="K340" s="268"/>
      <c r="L340" s="268"/>
      <c r="M340" s="268"/>
      <c r="N340" s="268"/>
      <c r="O340" s="268"/>
      <c r="P340" s="268"/>
      <c r="Q340" s="268"/>
      <c r="R340" s="268"/>
      <c r="S340" s="268"/>
      <c r="T340" s="268"/>
      <c r="U340" s="268"/>
      <c r="V340" s="268"/>
      <c r="W340" s="269"/>
      <c r="X340" s="303" t="s">
        <v>340</v>
      </c>
      <c r="Y340" s="303"/>
      <c r="Z340" s="303"/>
      <c r="AA340" s="303"/>
      <c r="AB340" s="303"/>
      <c r="AC340" s="303"/>
      <c r="AD340" s="303"/>
      <c r="AE340" s="303"/>
      <c r="AF340" s="303"/>
      <c r="AG340" s="303"/>
      <c r="AH340" s="267"/>
      <c r="AI340" s="269"/>
      <c r="AJ340" s="269"/>
      <c r="AK340" s="269"/>
      <c r="AL340" s="269"/>
    </row>
    <row r="341" spans="2:38" x14ac:dyDescent="0.25">
      <c r="B341" s="186"/>
      <c r="C341" s="186"/>
      <c r="D341" s="186"/>
      <c r="E341" s="186"/>
      <c r="F341" s="186"/>
      <c r="G341" s="186"/>
      <c r="H341" s="268"/>
      <c r="I341" s="268"/>
      <c r="J341" s="268"/>
      <c r="K341" s="268"/>
      <c r="L341" s="268"/>
      <c r="M341" s="268"/>
      <c r="N341" s="268"/>
      <c r="O341" s="268"/>
      <c r="P341" s="268"/>
      <c r="Q341" s="268"/>
      <c r="R341" s="268"/>
      <c r="S341" s="268"/>
      <c r="T341" s="268"/>
      <c r="U341" s="268"/>
      <c r="V341" s="268"/>
      <c r="W341" s="269"/>
      <c r="X341" s="269"/>
      <c r="Y341" s="269"/>
      <c r="Z341" s="269"/>
      <c r="AA341" s="269"/>
      <c r="AB341" s="269"/>
      <c r="AC341" s="269"/>
      <c r="AD341" s="269" t="s">
        <v>495</v>
      </c>
      <c r="AE341" s="267"/>
      <c r="AF341" s="267"/>
      <c r="AG341" s="267"/>
      <c r="AH341" s="267"/>
      <c r="AI341" s="269"/>
      <c r="AJ341" s="269"/>
      <c r="AK341" s="269"/>
      <c r="AL341" s="269"/>
    </row>
    <row r="342" spans="2:38" x14ac:dyDescent="0.25">
      <c r="B342" s="186"/>
      <c r="C342" s="186"/>
      <c r="D342" s="186"/>
      <c r="E342" s="186"/>
      <c r="F342" s="186"/>
      <c r="G342" s="186"/>
      <c r="H342" s="268"/>
      <c r="I342" s="268"/>
      <c r="J342" s="268"/>
      <c r="K342" s="268"/>
      <c r="L342" s="268"/>
      <c r="M342" s="268"/>
      <c r="N342" s="268"/>
      <c r="O342" s="268"/>
      <c r="P342" s="268"/>
      <c r="Q342" s="268"/>
      <c r="R342" s="268"/>
      <c r="S342" s="268"/>
      <c r="T342" s="268"/>
      <c r="U342" s="268"/>
      <c r="V342" s="268"/>
      <c r="W342" s="269"/>
      <c r="X342" s="269"/>
      <c r="Y342" s="269"/>
      <c r="Z342" s="269"/>
      <c r="AA342" s="269"/>
      <c r="AB342" s="269"/>
      <c r="AC342" s="269"/>
      <c r="AD342" s="269"/>
      <c r="AE342" s="267"/>
      <c r="AF342" s="267"/>
      <c r="AG342" s="267"/>
      <c r="AH342" s="267"/>
      <c r="AI342" s="269"/>
      <c r="AJ342" s="269"/>
      <c r="AK342" s="269"/>
      <c r="AL342" s="269"/>
    </row>
    <row r="343" spans="2:38" x14ac:dyDescent="0.25">
      <c r="B343" s="186"/>
      <c r="C343" s="186"/>
      <c r="D343" s="186"/>
      <c r="E343" s="186"/>
      <c r="F343" s="186"/>
      <c r="G343" s="186"/>
      <c r="H343" s="268"/>
      <c r="I343" s="268"/>
      <c r="J343" s="268"/>
      <c r="K343" s="268"/>
      <c r="L343" s="268"/>
      <c r="M343" s="268"/>
      <c r="N343" s="268"/>
      <c r="O343" s="268"/>
      <c r="P343" s="268"/>
      <c r="Q343" s="268"/>
      <c r="R343" s="268"/>
      <c r="S343" s="268"/>
      <c r="T343" s="268"/>
      <c r="U343" s="268"/>
      <c r="V343" s="268"/>
      <c r="W343" s="269"/>
      <c r="X343" s="269"/>
      <c r="Y343" s="269"/>
      <c r="Z343" s="269"/>
      <c r="AA343" s="269"/>
      <c r="AB343" s="269"/>
      <c r="AC343" s="269"/>
      <c r="AD343" s="269"/>
      <c r="AE343" s="267"/>
      <c r="AF343" s="267"/>
      <c r="AG343" s="267"/>
      <c r="AH343" s="267"/>
      <c r="AI343" s="269"/>
      <c r="AJ343" s="269"/>
      <c r="AK343" s="269"/>
      <c r="AL343" s="269"/>
    </row>
    <row r="344" spans="2:38" x14ac:dyDescent="0.25">
      <c r="B344" s="186"/>
      <c r="C344" s="186"/>
      <c r="D344" s="186"/>
      <c r="E344" s="186"/>
      <c r="F344" s="186"/>
      <c r="G344" s="186"/>
      <c r="H344" s="268"/>
      <c r="I344" s="268"/>
      <c r="J344" s="268"/>
      <c r="K344" s="268"/>
      <c r="L344" s="268"/>
      <c r="M344" s="268"/>
      <c r="N344" s="268"/>
      <c r="O344" s="268"/>
      <c r="P344" s="268"/>
      <c r="Q344" s="268"/>
      <c r="R344" s="268"/>
      <c r="S344" s="268"/>
      <c r="T344" s="268"/>
      <c r="U344" s="268"/>
      <c r="V344" s="268"/>
      <c r="W344" s="269"/>
      <c r="X344" s="269"/>
      <c r="Y344" s="269"/>
      <c r="Z344" s="269"/>
      <c r="AA344" s="269"/>
      <c r="AB344" s="269"/>
      <c r="AC344" s="269"/>
      <c r="AD344" s="269"/>
      <c r="AE344" s="267"/>
      <c r="AF344" s="267"/>
      <c r="AG344" s="267"/>
      <c r="AH344" s="267"/>
      <c r="AI344" s="269"/>
      <c r="AJ344" s="269"/>
      <c r="AK344" s="269"/>
      <c r="AL344" s="269"/>
    </row>
    <row r="345" spans="2:38" x14ac:dyDescent="0.25">
      <c r="B345" s="186"/>
      <c r="C345" s="186"/>
      <c r="D345" s="186"/>
      <c r="E345" s="186"/>
      <c r="F345" s="186"/>
      <c r="G345" s="186"/>
      <c r="H345" s="268"/>
      <c r="I345" s="268"/>
      <c r="J345" s="268"/>
      <c r="K345" s="268"/>
      <c r="L345" s="268"/>
      <c r="M345" s="268"/>
      <c r="N345" s="268"/>
      <c r="O345" s="268"/>
      <c r="P345" s="268"/>
      <c r="Q345" s="268"/>
      <c r="R345" s="268"/>
      <c r="S345" s="268"/>
      <c r="T345" s="268"/>
      <c r="U345" s="268"/>
      <c r="V345" s="268"/>
      <c r="W345" s="269"/>
      <c r="X345" s="269"/>
      <c r="Y345" s="269"/>
      <c r="Z345" s="269"/>
      <c r="AA345" s="269"/>
      <c r="AB345" s="269"/>
      <c r="AC345" s="269"/>
      <c r="AD345" s="269"/>
      <c r="AE345" s="267"/>
      <c r="AF345" s="267"/>
      <c r="AG345" s="267"/>
      <c r="AH345" s="267"/>
      <c r="AI345" s="269"/>
      <c r="AJ345" s="269"/>
      <c r="AK345" s="269"/>
      <c r="AL345" s="269"/>
    </row>
    <row r="346" spans="2:38" x14ac:dyDescent="0.25">
      <c r="B346" s="186"/>
      <c r="C346" s="186"/>
      <c r="D346" s="186"/>
      <c r="E346" s="186"/>
      <c r="F346" s="186"/>
      <c r="G346" s="186"/>
      <c r="H346" s="268"/>
      <c r="I346" s="268"/>
      <c r="J346" s="268"/>
      <c r="K346" s="268"/>
      <c r="L346" s="268"/>
      <c r="M346" s="268"/>
      <c r="N346" s="268"/>
      <c r="O346" s="268"/>
      <c r="P346" s="268"/>
      <c r="Q346" s="268"/>
      <c r="R346" s="268"/>
      <c r="S346" s="268"/>
      <c r="T346" s="268"/>
      <c r="U346" s="268"/>
      <c r="V346" s="268"/>
      <c r="W346" s="269"/>
      <c r="X346" s="269"/>
      <c r="Y346" s="269"/>
      <c r="Z346" s="269"/>
      <c r="AA346" s="269"/>
      <c r="AB346" s="269"/>
      <c r="AC346" s="269"/>
      <c r="AD346" s="269"/>
      <c r="AE346" s="267"/>
      <c r="AF346" s="267"/>
      <c r="AG346" s="267"/>
      <c r="AH346" s="267"/>
      <c r="AI346" s="269"/>
      <c r="AJ346" s="269"/>
      <c r="AK346" s="269"/>
      <c r="AL346" s="269"/>
    </row>
    <row r="347" spans="2:38" x14ac:dyDescent="0.25">
      <c r="B347" s="186"/>
      <c r="C347" s="186"/>
      <c r="D347" s="186"/>
      <c r="E347" s="186"/>
      <c r="F347" s="186"/>
      <c r="G347" s="186"/>
      <c r="H347" s="268"/>
      <c r="I347" s="268"/>
      <c r="J347" s="268"/>
      <c r="K347" s="268"/>
      <c r="L347" s="268"/>
      <c r="M347" s="268"/>
      <c r="N347" s="268"/>
      <c r="O347" s="268"/>
      <c r="P347" s="268"/>
      <c r="Q347" s="268"/>
      <c r="R347" s="268"/>
      <c r="S347" s="268"/>
      <c r="T347" s="268"/>
      <c r="U347" s="268"/>
      <c r="V347" s="268"/>
      <c r="W347" s="269"/>
      <c r="X347" s="269"/>
      <c r="Y347" s="269"/>
      <c r="Z347" s="269"/>
      <c r="AA347" s="269"/>
      <c r="AB347" s="269"/>
      <c r="AC347" s="269"/>
      <c r="AD347" s="269"/>
      <c r="AE347" s="267"/>
      <c r="AF347" s="267"/>
      <c r="AG347" s="267"/>
      <c r="AH347" s="267"/>
      <c r="AI347" s="269"/>
      <c r="AJ347" s="269"/>
      <c r="AK347" s="269"/>
      <c r="AL347" s="269"/>
    </row>
    <row r="348" spans="2:38" x14ac:dyDescent="0.25">
      <c r="B348" s="186"/>
      <c r="C348" s="186"/>
      <c r="D348" s="186"/>
      <c r="E348" s="186"/>
      <c r="F348" s="186"/>
      <c r="G348" s="186"/>
      <c r="H348" s="268"/>
      <c r="I348" s="268"/>
      <c r="J348" s="268"/>
      <c r="K348" s="268"/>
      <c r="L348" s="268"/>
      <c r="M348" s="268"/>
      <c r="N348" s="268"/>
      <c r="O348" s="268"/>
      <c r="P348" s="268"/>
      <c r="Q348" s="268"/>
      <c r="R348" s="268"/>
      <c r="S348" s="268"/>
      <c r="T348" s="268"/>
      <c r="U348" s="268"/>
      <c r="V348" s="268"/>
      <c r="W348" s="269"/>
      <c r="X348" s="269"/>
      <c r="Y348" s="269"/>
      <c r="Z348" s="269"/>
      <c r="AA348" s="269"/>
      <c r="AB348" s="269"/>
      <c r="AC348" s="269"/>
      <c r="AD348" s="269"/>
      <c r="AE348" s="267"/>
      <c r="AF348" s="267"/>
      <c r="AG348" s="267"/>
      <c r="AH348" s="267"/>
      <c r="AI348" s="269"/>
      <c r="AJ348" s="269"/>
      <c r="AK348" s="269"/>
      <c r="AL348" s="269"/>
    </row>
    <row r="349" spans="2:38" x14ac:dyDescent="0.25">
      <c r="B349" s="186"/>
      <c r="C349" s="186"/>
      <c r="D349" s="186"/>
      <c r="E349" s="186"/>
      <c r="F349" s="186"/>
      <c r="G349" s="186"/>
      <c r="H349" s="268"/>
      <c r="I349" s="268"/>
      <c r="J349" s="268"/>
      <c r="K349" s="268"/>
      <c r="L349" s="268"/>
      <c r="M349" s="268"/>
      <c r="N349" s="268"/>
      <c r="O349" s="268"/>
      <c r="P349" s="268"/>
      <c r="Q349" s="268"/>
      <c r="R349" s="268"/>
      <c r="S349" s="268"/>
      <c r="T349" s="268"/>
      <c r="U349" s="268"/>
      <c r="V349" s="268"/>
      <c r="W349" s="269"/>
      <c r="X349" s="269"/>
      <c r="Y349" s="269"/>
      <c r="Z349" s="269"/>
      <c r="AA349" s="269"/>
      <c r="AB349" s="269"/>
      <c r="AC349" s="269"/>
      <c r="AD349" s="269"/>
      <c r="AE349" s="267"/>
      <c r="AF349" s="267"/>
      <c r="AG349" s="267"/>
      <c r="AH349" s="267"/>
      <c r="AI349" s="269"/>
      <c r="AJ349" s="269"/>
      <c r="AK349" s="269"/>
      <c r="AL349" s="269"/>
    </row>
    <row r="350" spans="2:38" x14ac:dyDescent="0.25">
      <c r="B350" s="186"/>
      <c r="C350" s="186"/>
      <c r="D350" s="186"/>
      <c r="E350" s="186"/>
      <c r="F350" s="186"/>
      <c r="G350" s="186"/>
      <c r="H350" s="268"/>
      <c r="I350" s="268"/>
      <c r="J350" s="268"/>
      <c r="K350" s="268"/>
      <c r="L350" s="268"/>
      <c r="M350" s="268"/>
      <c r="N350" s="268"/>
      <c r="O350" s="268"/>
      <c r="P350" s="268"/>
      <c r="Q350" s="268"/>
      <c r="R350" s="268"/>
      <c r="S350" s="268"/>
      <c r="T350" s="268"/>
      <c r="U350" s="268"/>
      <c r="V350" s="268"/>
      <c r="W350" s="269"/>
      <c r="X350" s="269"/>
      <c r="Y350" s="269"/>
      <c r="Z350" s="269"/>
      <c r="AA350" s="269"/>
      <c r="AB350" s="269"/>
      <c r="AC350" s="269"/>
      <c r="AD350" s="269"/>
      <c r="AE350" s="267"/>
      <c r="AF350" s="267"/>
      <c r="AG350" s="267"/>
      <c r="AH350" s="267"/>
      <c r="AI350" s="269"/>
      <c r="AJ350" s="269"/>
      <c r="AK350" s="269"/>
      <c r="AL350" s="269"/>
    </row>
    <row r="351" spans="2:38" x14ac:dyDescent="0.25">
      <c r="B351" s="186"/>
      <c r="C351" s="186"/>
      <c r="D351" s="186"/>
      <c r="E351" s="186"/>
      <c r="F351" s="186"/>
      <c r="G351" s="186"/>
      <c r="H351" s="268"/>
      <c r="I351" s="268"/>
      <c r="J351" s="268"/>
      <c r="K351" s="268"/>
      <c r="L351" s="268"/>
      <c r="M351" s="268"/>
      <c r="N351" s="268"/>
      <c r="O351" s="268"/>
      <c r="P351" s="268"/>
      <c r="Q351" s="268"/>
      <c r="R351" s="268"/>
      <c r="S351" s="268"/>
      <c r="T351" s="268"/>
      <c r="U351" s="268"/>
      <c r="V351" s="268"/>
      <c r="W351" s="269"/>
      <c r="X351" s="269"/>
      <c r="Y351" s="269"/>
      <c r="Z351" s="269"/>
      <c r="AA351" s="269"/>
      <c r="AB351" s="269"/>
      <c r="AC351" s="269"/>
      <c r="AD351" s="269"/>
      <c r="AE351" s="267"/>
      <c r="AF351" s="267"/>
      <c r="AG351" s="267"/>
      <c r="AH351" s="267"/>
      <c r="AI351" s="269"/>
      <c r="AJ351" s="269"/>
      <c r="AK351" s="269"/>
      <c r="AL351" s="269"/>
    </row>
    <row r="352" spans="2:38" x14ac:dyDescent="0.25">
      <c r="B352" s="186"/>
      <c r="C352" s="186"/>
      <c r="D352" s="186"/>
      <c r="E352" s="186"/>
      <c r="F352" s="186"/>
      <c r="G352" s="186"/>
      <c r="H352" s="268"/>
      <c r="I352" s="268"/>
      <c r="J352" s="268"/>
      <c r="K352" s="268"/>
      <c r="L352" s="268"/>
      <c r="M352" s="268"/>
      <c r="N352" s="268"/>
      <c r="O352" s="268"/>
      <c r="P352" s="268"/>
      <c r="Q352" s="268"/>
      <c r="R352" s="268"/>
      <c r="S352" s="268"/>
      <c r="T352" s="268"/>
      <c r="U352" s="268"/>
      <c r="V352" s="268"/>
      <c r="W352" s="269"/>
      <c r="X352" s="269"/>
      <c r="Y352" s="269"/>
      <c r="Z352" s="269"/>
      <c r="AA352" s="269"/>
      <c r="AB352" s="269"/>
      <c r="AC352" s="269"/>
      <c r="AD352" s="269"/>
      <c r="AE352" s="267"/>
      <c r="AF352" s="267"/>
      <c r="AG352" s="267"/>
      <c r="AH352" s="267"/>
      <c r="AI352" s="269"/>
      <c r="AJ352" s="269"/>
      <c r="AK352" s="269"/>
      <c r="AL352" s="269"/>
    </row>
    <row r="353" spans="2:38" x14ac:dyDescent="0.25">
      <c r="B353" s="186"/>
      <c r="C353" s="186"/>
      <c r="D353" s="186"/>
      <c r="E353" s="186"/>
      <c r="F353" s="186"/>
      <c r="G353" s="186"/>
      <c r="H353" s="268"/>
      <c r="I353" s="268"/>
      <c r="J353" s="268"/>
      <c r="K353" s="268"/>
      <c r="L353" s="268"/>
      <c r="M353" s="268"/>
      <c r="N353" s="268"/>
      <c r="O353" s="268"/>
      <c r="P353" s="268"/>
      <c r="Q353" s="268"/>
      <c r="R353" s="268"/>
      <c r="S353" s="268"/>
      <c r="T353" s="268"/>
      <c r="U353" s="268"/>
      <c r="V353" s="268"/>
      <c r="W353" s="269"/>
      <c r="X353" s="269"/>
      <c r="Y353" s="269"/>
      <c r="Z353" s="269"/>
      <c r="AA353" s="269"/>
      <c r="AB353" s="269"/>
      <c r="AC353" s="269"/>
      <c r="AD353" s="269"/>
      <c r="AE353" s="267"/>
      <c r="AF353" s="267"/>
      <c r="AG353" s="267"/>
      <c r="AH353" s="267"/>
      <c r="AI353" s="269"/>
      <c r="AJ353" s="269"/>
      <c r="AK353" s="269"/>
      <c r="AL353" s="269"/>
    </row>
    <row r="354" spans="2:38" x14ac:dyDescent="0.25">
      <c r="B354" s="186"/>
      <c r="C354" s="186"/>
      <c r="D354" s="186"/>
      <c r="E354" s="186"/>
      <c r="F354" s="186"/>
      <c r="G354" s="186"/>
      <c r="H354" s="268"/>
      <c r="I354" s="268"/>
      <c r="J354" s="268"/>
      <c r="K354" s="268"/>
      <c r="L354" s="268"/>
      <c r="M354" s="268"/>
      <c r="N354" s="268"/>
      <c r="O354" s="268"/>
      <c r="P354" s="268"/>
      <c r="Q354" s="268"/>
      <c r="R354" s="268"/>
      <c r="S354" s="268"/>
      <c r="T354" s="268"/>
      <c r="U354" s="268"/>
      <c r="V354" s="268"/>
      <c r="W354" s="269"/>
      <c r="X354" s="269"/>
      <c r="Y354" s="269"/>
      <c r="Z354" s="269"/>
      <c r="AA354" s="269"/>
      <c r="AB354" s="269"/>
      <c r="AC354" s="269"/>
      <c r="AD354" s="269"/>
      <c r="AE354" s="267"/>
      <c r="AF354" s="267"/>
      <c r="AG354" s="267"/>
      <c r="AH354" s="267"/>
      <c r="AI354" s="269"/>
      <c r="AJ354" s="269"/>
      <c r="AK354" s="269"/>
      <c r="AL354" s="269"/>
    </row>
    <row r="355" spans="2:38" x14ac:dyDescent="0.25">
      <c r="B355" s="186"/>
      <c r="C355" s="186"/>
      <c r="D355" s="186"/>
      <c r="E355" s="186"/>
      <c r="F355" s="186"/>
      <c r="G355" s="186"/>
      <c r="H355" s="268"/>
      <c r="I355" s="268"/>
      <c r="J355" s="268"/>
      <c r="K355" s="268"/>
      <c r="L355" s="268"/>
      <c r="M355" s="268"/>
      <c r="N355" s="268"/>
      <c r="O355" s="268"/>
      <c r="P355" s="268"/>
      <c r="Q355" s="268"/>
      <c r="R355" s="268"/>
      <c r="S355" s="268"/>
      <c r="T355" s="268"/>
      <c r="U355" s="268"/>
      <c r="V355" s="268"/>
      <c r="W355" s="269"/>
      <c r="X355" s="269"/>
      <c r="Y355" s="269"/>
      <c r="Z355" s="269"/>
      <c r="AA355" s="269"/>
      <c r="AB355" s="269"/>
      <c r="AC355" s="269"/>
      <c r="AD355" s="269"/>
      <c r="AE355" s="267"/>
      <c r="AF355" s="267"/>
      <c r="AG355" s="267"/>
      <c r="AH355" s="267"/>
      <c r="AI355" s="269"/>
      <c r="AJ355" s="269"/>
      <c r="AK355" s="269"/>
      <c r="AL355" s="269"/>
    </row>
    <row r="356" spans="2:38" x14ac:dyDescent="0.25">
      <c r="B356" s="186"/>
      <c r="C356" s="186"/>
      <c r="D356" s="186"/>
      <c r="E356" s="186"/>
      <c r="F356" s="186"/>
      <c r="G356" s="186"/>
      <c r="H356" s="268"/>
      <c r="I356" s="268"/>
      <c r="J356" s="268"/>
      <c r="K356" s="268"/>
      <c r="L356" s="268"/>
      <c r="M356" s="268"/>
      <c r="N356" s="268"/>
      <c r="O356" s="268"/>
      <c r="P356" s="268"/>
      <c r="Q356" s="268"/>
      <c r="R356" s="268"/>
      <c r="S356" s="268"/>
      <c r="T356" s="268"/>
      <c r="U356" s="268"/>
      <c r="V356" s="268"/>
      <c r="W356" s="269"/>
      <c r="X356" s="269"/>
      <c r="Y356" s="269"/>
      <c r="Z356" s="269"/>
      <c r="AA356" s="269"/>
      <c r="AB356" s="269"/>
      <c r="AC356" s="269"/>
      <c r="AD356" s="269"/>
      <c r="AE356" s="267"/>
      <c r="AF356" s="267"/>
      <c r="AG356" s="267"/>
      <c r="AH356" s="267"/>
      <c r="AI356" s="269"/>
      <c r="AJ356" s="269"/>
      <c r="AK356" s="269"/>
      <c r="AL356" s="269"/>
    </row>
    <row r="357" spans="2:38" x14ac:dyDescent="0.25">
      <c r="B357" s="186"/>
      <c r="C357" s="186"/>
      <c r="D357" s="186"/>
      <c r="E357" s="186"/>
      <c r="F357" s="186"/>
      <c r="G357" s="186"/>
      <c r="H357" s="268"/>
      <c r="I357" s="268"/>
      <c r="J357" s="268"/>
      <c r="K357" s="268"/>
      <c r="L357" s="268"/>
      <c r="M357" s="268"/>
      <c r="N357" s="268"/>
      <c r="O357" s="268"/>
      <c r="P357" s="268"/>
      <c r="Q357" s="268"/>
      <c r="R357" s="268"/>
      <c r="S357" s="268"/>
      <c r="T357" s="268"/>
      <c r="U357" s="268"/>
      <c r="V357" s="268"/>
      <c r="W357" s="269"/>
      <c r="X357" s="269"/>
      <c r="Y357" s="269"/>
      <c r="Z357" s="269"/>
      <c r="AA357" s="269"/>
      <c r="AB357" s="269"/>
      <c r="AC357" s="269"/>
      <c r="AD357" s="269"/>
      <c r="AE357" s="267"/>
      <c r="AF357" s="267"/>
      <c r="AG357" s="267"/>
      <c r="AH357" s="267"/>
      <c r="AI357" s="269"/>
      <c r="AJ357" s="269"/>
      <c r="AK357" s="269"/>
      <c r="AL357" s="269"/>
    </row>
    <row r="358" spans="2:38" x14ac:dyDescent="0.25">
      <c r="B358" s="186"/>
      <c r="C358" s="186"/>
      <c r="D358" s="186"/>
      <c r="E358" s="186"/>
      <c r="F358" s="186"/>
      <c r="G358" s="186"/>
      <c r="H358" s="268"/>
      <c r="I358" s="268"/>
      <c r="J358" s="268"/>
      <c r="K358" s="268"/>
      <c r="L358" s="268"/>
      <c r="M358" s="268"/>
      <c r="N358" s="268"/>
      <c r="O358" s="268"/>
      <c r="P358" s="268"/>
      <c r="Q358" s="268"/>
      <c r="R358" s="268"/>
      <c r="S358" s="268"/>
      <c r="T358" s="268"/>
      <c r="U358" s="268"/>
      <c r="V358" s="268"/>
      <c r="W358" s="269"/>
      <c r="X358" s="269"/>
      <c r="Y358" s="269"/>
      <c r="Z358" s="269"/>
      <c r="AA358" s="269"/>
      <c r="AB358" s="269"/>
      <c r="AC358" s="269"/>
      <c r="AD358" s="269"/>
      <c r="AE358" s="267"/>
      <c r="AF358" s="267"/>
      <c r="AG358" s="267"/>
      <c r="AH358" s="267"/>
      <c r="AI358" s="269"/>
      <c r="AJ358" s="269"/>
      <c r="AK358" s="269"/>
      <c r="AL358" s="269"/>
    </row>
    <row r="359" spans="2:38" x14ac:dyDescent="0.25">
      <c r="B359" s="186"/>
      <c r="C359" s="186"/>
      <c r="D359" s="186"/>
      <c r="E359" s="186"/>
      <c r="F359" s="186"/>
      <c r="G359" s="186"/>
      <c r="H359" s="268"/>
      <c r="I359" s="268"/>
      <c r="J359" s="268"/>
      <c r="K359" s="268"/>
      <c r="L359" s="268"/>
      <c r="M359" s="268"/>
      <c r="N359" s="268"/>
      <c r="O359" s="268"/>
      <c r="P359" s="268"/>
      <c r="Q359" s="268"/>
      <c r="R359" s="268"/>
      <c r="S359" s="268"/>
      <c r="T359" s="268"/>
      <c r="U359" s="268"/>
      <c r="V359" s="268"/>
      <c r="W359" s="269"/>
      <c r="X359" s="269"/>
      <c r="Y359" s="269"/>
      <c r="Z359" s="269"/>
      <c r="AA359" s="269"/>
      <c r="AB359" s="269"/>
      <c r="AC359" s="269"/>
      <c r="AD359" s="269"/>
      <c r="AE359" s="267"/>
      <c r="AF359" s="267"/>
      <c r="AG359" s="267"/>
      <c r="AH359" s="267"/>
      <c r="AI359" s="269"/>
      <c r="AJ359" s="269"/>
      <c r="AK359" s="269"/>
      <c r="AL359" s="269"/>
    </row>
    <row r="360" spans="2:38" x14ac:dyDescent="0.25">
      <c r="B360" s="186"/>
      <c r="C360" s="186"/>
      <c r="D360" s="186"/>
      <c r="E360" s="186"/>
      <c r="F360" s="186"/>
      <c r="G360" s="186"/>
      <c r="H360" s="268"/>
      <c r="I360" s="268"/>
      <c r="J360" s="268"/>
      <c r="K360" s="268"/>
      <c r="L360" s="268"/>
      <c r="M360" s="268"/>
      <c r="N360" s="268"/>
      <c r="O360" s="268"/>
      <c r="P360" s="268"/>
      <c r="Q360" s="268"/>
      <c r="R360" s="268"/>
      <c r="S360" s="268"/>
      <c r="T360" s="268"/>
      <c r="U360" s="268"/>
      <c r="V360" s="268"/>
      <c r="W360" s="269"/>
      <c r="X360" s="269"/>
      <c r="Y360" s="269"/>
      <c r="Z360" s="269"/>
      <c r="AA360" s="269"/>
      <c r="AB360" s="269"/>
      <c r="AC360" s="269"/>
      <c r="AD360" s="269"/>
      <c r="AE360" s="267"/>
      <c r="AF360" s="267"/>
      <c r="AG360" s="267"/>
      <c r="AH360" s="267"/>
      <c r="AI360" s="269"/>
      <c r="AJ360" s="269"/>
      <c r="AK360" s="269"/>
      <c r="AL360" s="269"/>
    </row>
    <row r="361" spans="2:38" x14ac:dyDescent="0.25">
      <c r="B361" s="186"/>
      <c r="C361" s="186"/>
      <c r="D361" s="186"/>
      <c r="E361" s="186"/>
      <c r="F361" s="186"/>
      <c r="G361" s="186"/>
      <c r="H361" s="268"/>
      <c r="I361" s="268"/>
      <c r="J361" s="268"/>
      <c r="K361" s="268"/>
      <c r="L361" s="268"/>
      <c r="M361" s="268"/>
      <c r="N361" s="268"/>
      <c r="O361" s="268"/>
      <c r="P361" s="268"/>
      <c r="Q361" s="268"/>
      <c r="R361" s="268"/>
      <c r="S361" s="268"/>
      <c r="T361" s="268"/>
      <c r="U361" s="268"/>
      <c r="V361" s="268"/>
      <c r="W361" s="269"/>
      <c r="X361" s="269"/>
      <c r="Y361" s="269"/>
      <c r="Z361" s="269"/>
      <c r="AA361" s="269"/>
      <c r="AB361" s="269"/>
      <c r="AC361" s="269"/>
      <c r="AD361" s="269"/>
      <c r="AE361" s="267"/>
      <c r="AF361" s="267"/>
      <c r="AG361" s="267"/>
      <c r="AH361" s="267"/>
      <c r="AI361" s="269"/>
      <c r="AJ361" s="269"/>
      <c r="AK361" s="269"/>
      <c r="AL361" s="269"/>
    </row>
    <row r="362" spans="2:38" x14ac:dyDescent="0.25">
      <c r="B362" s="186"/>
      <c r="C362" s="186"/>
      <c r="D362" s="186"/>
      <c r="E362" s="186"/>
      <c r="F362" s="186"/>
      <c r="G362" s="186"/>
      <c r="H362" s="268"/>
      <c r="I362" s="268"/>
      <c r="J362" s="268"/>
      <c r="K362" s="268"/>
      <c r="L362" s="268"/>
      <c r="M362" s="268"/>
      <c r="N362" s="268"/>
      <c r="O362" s="268"/>
      <c r="P362" s="268"/>
      <c r="Q362" s="268"/>
      <c r="R362" s="268"/>
      <c r="S362" s="268"/>
      <c r="T362" s="268"/>
      <c r="U362" s="268"/>
      <c r="V362" s="268"/>
      <c r="W362" s="269"/>
      <c r="X362" s="269"/>
      <c r="Y362" s="269"/>
      <c r="Z362" s="269"/>
      <c r="AA362" s="269"/>
      <c r="AB362" s="269"/>
      <c r="AC362" s="269"/>
      <c r="AD362" s="269"/>
      <c r="AE362" s="267"/>
      <c r="AF362" s="267"/>
      <c r="AG362" s="267"/>
      <c r="AH362" s="267"/>
      <c r="AI362" s="269"/>
      <c r="AJ362" s="269"/>
      <c r="AK362" s="269"/>
      <c r="AL362" s="269"/>
    </row>
    <row r="363" spans="2:38" x14ac:dyDescent="0.25">
      <c r="B363" s="186"/>
      <c r="C363" s="186"/>
      <c r="D363" s="186"/>
      <c r="E363" s="186"/>
      <c r="F363" s="186"/>
      <c r="G363" s="186"/>
      <c r="H363" s="268"/>
      <c r="I363" s="268"/>
      <c r="J363" s="268"/>
      <c r="K363" s="268"/>
      <c r="L363" s="268"/>
      <c r="M363" s="268"/>
      <c r="N363" s="268"/>
      <c r="O363" s="268"/>
      <c r="P363" s="268"/>
      <c r="Q363" s="268"/>
      <c r="R363" s="268"/>
      <c r="S363" s="268"/>
      <c r="T363" s="268"/>
      <c r="U363" s="268"/>
      <c r="V363" s="268"/>
      <c r="W363" s="269"/>
      <c r="X363" s="269"/>
      <c r="Y363" s="269"/>
      <c r="Z363" s="269"/>
      <c r="AA363" s="269"/>
      <c r="AB363" s="269"/>
      <c r="AC363" s="269"/>
      <c r="AD363" s="269"/>
      <c r="AE363" s="267"/>
      <c r="AF363" s="267"/>
      <c r="AG363" s="267"/>
      <c r="AH363" s="267"/>
      <c r="AI363" s="269"/>
      <c r="AJ363" s="269"/>
      <c r="AK363" s="269"/>
      <c r="AL363" s="269"/>
    </row>
    <row r="364" spans="2:38" x14ac:dyDescent="0.25">
      <c r="B364" s="186"/>
      <c r="C364" s="186"/>
      <c r="D364" s="186"/>
      <c r="E364" s="186"/>
      <c r="F364" s="186"/>
      <c r="G364" s="186"/>
      <c r="H364" s="268"/>
      <c r="I364" s="268"/>
      <c r="J364" s="268"/>
      <c r="K364" s="268"/>
      <c r="L364" s="268"/>
      <c r="M364" s="268"/>
      <c r="N364" s="268"/>
      <c r="O364" s="268"/>
      <c r="P364" s="268"/>
      <c r="Q364" s="268"/>
      <c r="R364" s="268"/>
      <c r="S364" s="268"/>
      <c r="T364" s="268"/>
      <c r="U364" s="268"/>
      <c r="V364" s="268"/>
      <c r="W364" s="269"/>
      <c r="X364" s="269"/>
      <c r="Y364" s="269"/>
      <c r="Z364" s="269"/>
      <c r="AA364" s="269"/>
      <c r="AB364" s="269"/>
      <c r="AC364" s="269"/>
      <c r="AD364" s="269"/>
      <c r="AE364" s="267"/>
      <c r="AF364" s="267"/>
      <c r="AG364" s="267"/>
      <c r="AH364" s="267"/>
      <c r="AI364" s="269"/>
      <c r="AJ364" s="269"/>
      <c r="AK364" s="269"/>
      <c r="AL364" s="269"/>
    </row>
    <row r="365" spans="2:38" x14ac:dyDescent="0.25">
      <c r="B365" s="186"/>
      <c r="C365" s="186"/>
      <c r="D365" s="186"/>
      <c r="E365" s="186"/>
      <c r="F365" s="186"/>
      <c r="G365" s="186"/>
      <c r="H365" s="268"/>
      <c r="I365" s="268"/>
      <c r="J365" s="268"/>
      <c r="K365" s="268"/>
      <c r="L365" s="268"/>
      <c r="M365" s="268"/>
      <c r="N365" s="268"/>
      <c r="O365" s="268"/>
      <c r="P365" s="268"/>
      <c r="Q365" s="268"/>
      <c r="R365" s="268"/>
      <c r="S365" s="268"/>
      <c r="T365" s="268"/>
      <c r="U365" s="268"/>
      <c r="V365" s="268"/>
      <c r="W365" s="269"/>
      <c r="X365" s="269"/>
      <c r="Y365" s="269"/>
      <c r="Z365" s="269"/>
      <c r="AA365" s="269"/>
      <c r="AB365" s="269"/>
      <c r="AC365" s="269"/>
      <c r="AD365" s="269"/>
      <c r="AE365" s="267"/>
      <c r="AF365" s="267"/>
      <c r="AG365" s="267"/>
      <c r="AH365" s="267"/>
      <c r="AI365" s="269"/>
      <c r="AJ365" s="269"/>
      <c r="AK365" s="269"/>
      <c r="AL365" s="269"/>
    </row>
    <row r="366" spans="2:38" x14ac:dyDescent="0.25">
      <c r="B366" s="186"/>
      <c r="C366" s="186"/>
      <c r="D366" s="186"/>
      <c r="E366" s="186"/>
      <c r="F366" s="186"/>
      <c r="G366" s="186"/>
      <c r="H366" s="268"/>
      <c r="I366" s="268"/>
      <c r="J366" s="268"/>
      <c r="K366" s="268"/>
      <c r="L366" s="268"/>
      <c r="M366" s="268"/>
      <c r="N366" s="268"/>
      <c r="O366" s="268"/>
      <c r="P366" s="268"/>
      <c r="Q366" s="268"/>
      <c r="R366" s="268"/>
      <c r="S366" s="268"/>
      <c r="T366" s="268"/>
      <c r="U366" s="268"/>
      <c r="V366" s="268"/>
      <c r="W366" s="269"/>
      <c r="X366" s="269"/>
      <c r="Y366" s="269"/>
      <c r="Z366" s="269"/>
      <c r="AA366" s="269"/>
      <c r="AB366" s="269"/>
      <c r="AC366" s="269"/>
      <c r="AD366" s="269"/>
      <c r="AE366" s="267"/>
      <c r="AF366" s="267"/>
      <c r="AG366" s="267"/>
      <c r="AH366" s="267"/>
      <c r="AI366" s="269"/>
      <c r="AJ366" s="269"/>
      <c r="AK366" s="269"/>
      <c r="AL366" s="269"/>
    </row>
    <row r="367" spans="2:38" x14ac:dyDescent="0.25">
      <c r="B367" s="186"/>
      <c r="C367" s="186"/>
      <c r="D367" s="186"/>
      <c r="E367" s="186"/>
      <c r="F367" s="186"/>
      <c r="G367" s="186"/>
      <c r="H367" s="268"/>
      <c r="I367" s="268"/>
      <c r="J367" s="268"/>
      <c r="K367" s="268"/>
      <c r="L367" s="268"/>
      <c r="M367" s="268"/>
      <c r="N367" s="268"/>
      <c r="O367" s="268"/>
      <c r="P367" s="268"/>
      <c r="Q367" s="268"/>
      <c r="R367" s="268"/>
      <c r="S367" s="268"/>
      <c r="T367" s="268"/>
      <c r="U367" s="268"/>
      <c r="V367" s="268"/>
      <c r="W367" s="269"/>
      <c r="X367" s="269"/>
      <c r="Y367" s="269"/>
      <c r="Z367" s="269"/>
      <c r="AA367" s="269"/>
      <c r="AB367" s="269"/>
      <c r="AC367" s="269"/>
      <c r="AD367" s="269"/>
      <c r="AE367" s="267"/>
      <c r="AF367" s="267"/>
      <c r="AG367" s="267"/>
      <c r="AH367" s="267"/>
      <c r="AI367" s="269"/>
      <c r="AJ367" s="269"/>
      <c r="AK367" s="269"/>
      <c r="AL367" s="269"/>
    </row>
    <row r="368" spans="2:38" x14ac:dyDescent="0.25">
      <c r="B368" s="186"/>
      <c r="C368" s="186"/>
      <c r="D368" s="186"/>
      <c r="E368" s="186"/>
      <c r="F368" s="186"/>
      <c r="G368" s="186"/>
      <c r="H368" s="268"/>
      <c r="I368" s="268"/>
      <c r="J368" s="268"/>
      <c r="K368" s="268"/>
      <c r="L368" s="268"/>
      <c r="M368" s="268"/>
      <c r="N368" s="268"/>
      <c r="O368" s="268"/>
      <c r="P368" s="268"/>
      <c r="Q368" s="268"/>
      <c r="R368" s="268"/>
      <c r="S368" s="268"/>
      <c r="T368" s="268"/>
      <c r="U368" s="268"/>
      <c r="V368" s="268"/>
      <c r="W368" s="269"/>
      <c r="X368" s="269"/>
      <c r="Y368" s="269"/>
      <c r="Z368" s="269"/>
      <c r="AA368" s="269"/>
      <c r="AB368" s="269"/>
      <c r="AC368" s="269"/>
      <c r="AD368" s="269"/>
      <c r="AE368" s="267"/>
      <c r="AF368" s="267"/>
      <c r="AG368" s="267"/>
      <c r="AH368" s="267"/>
      <c r="AI368" s="269"/>
      <c r="AJ368" s="269"/>
      <c r="AK368" s="269"/>
      <c r="AL368" s="269"/>
    </row>
    <row r="369" spans="2:38" x14ac:dyDescent="0.25">
      <c r="B369" s="186"/>
      <c r="C369" s="186"/>
      <c r="D369" s="186"/>
      <c r="E369" s="186"/>
      <c r="F369" s="186"/>
      <c r="G369" s="186"/>
      <c r="H369" s="268"/>
      <c r="I369" s="268"/>
      <c r="J369" s="268"/>
      <c r="K369" s="268"/>
      <c r="L369" s="268"/>
      <c r="M369" s="268"/>
      <c r="N369" s="268"/>
      <c r="O369" s="268"/>
      <c r="P369" s="268"/>
      <c r="Q369" s="268"/>
      <c r="R369" s="268"/>
      <c r="S369" s="268"/>
      <c r="T369" s="268"/>
      <c r="U369" s="268"/>
      <c r="V369" s="268"/>
      <c r="W369" s="269"/>
      <c r="X369" s="269"/>
      <c r="Y369" s="269"/>
      <c r="Z369" s="269"/>
      <c r="AA369" s="269"/>
      <c r="AB369" s="269"/>
      <c r="AC369" s="269"/>
      <c r="AD369" s="269"/>
      <c r="AE369" s="267"/>
      <c r="AF369" s="267"/>
      <c r="AG369" s="267"/>
      <c r="AH369" s="267"/>
      <c r="AI369" s="269"/>
      <c r="AJ369" s="269"/>
      <c r="AK369" s="269"/>
      <c r="AL369" s="269"/>
    </row>
    <row r="370" spans="2:38" x14ac:dyDescent="0.25">
      <c r="B370" s="186"/>
      <c r="C370" s="186"/>
      <c r="D370" s="186"/>
      <c r="E370" s="186"/>
      <c r="F370" s="186"/>
      <c r="G370" s="186"/>
      <c r="H370" s="268"/>
      <c r="I370" s="268"/>
      <c r="J370" s="268"/>
      <c r="K370" s="268"/>
      <c r="L370" s="268"/>
      <c r="M370" s="268"/>
      <c r="N370" s="268"/>
      <c r="O370" s="268"/>
      <c r="P370" s="268"/>
      <c r="Q370" s="268"/>
      <c r="R370" s="268"/>
      <c r="S370" s="268"/>
      <c r="T370" s="268"/>
      <c r="U370" s="268"/>
      <c r="V370" s="268"/>
      <c r="W370" s="269"/>
      <c r="X370" s="269"/>
      <c r="Y370" s="269"/>
      <c r="Z370" s="269"/>
      <c r="AA370" s="269"/>
      <c r="AB370" s="269"/>
      <c r="AC370" s="269"/>
      <c r="AD370" s="269"/>
      <c r="AE370" s="267"/>
      <c r="AF370" s="267"/>
      <c r="AG370" s="267"/>
      <c r="AH370" s="267"/>
      <c r="AI370" s="269"/>
      <c r="AJ370" s="269"/>
      <c r="AK370" s="269"/>
      <c r="AL370" s="269"/>
    </row>
    <row r="371" spans="2:38" x14ac:dyDescent="0.25">
      <c r="B371" s="186"/>
      <c r="C371" s="186"/>
      <c r="D371" s="186"/>
      <c r="E371" s="186"/>
      <c r="F371" s="186"/>
      <c r="G371" s="186"/>
      <c r="H371" s="268"/>
      <c r="I371" s="268"/>
      <c r="J371" s="268"/>
      <c r="K371" s="268"/>
      <c r="L371" s="268"/>
      <c r="M371" s="268"/>
      <c r="N371" s="268"/>
      <c r="O371" s="268"/>
      <c r="P371" s="268"/>
      <c r="Q371" s="268"/>
      <c r="R371" s="268"/>
      <c r="S371" s="268"/>
      <c r="T371" s="268"/>
      <c r="U371" s="268"/>
      <c r="V371" s="268"/>
      <c r="W371" s="269"/>
      <c r="X371" s="269"/>
      <c r="Y371" s="269"/>
      <c r="Z371" s="269"/>
      <c r="AA371" s="269"/>
      <c r="AB371" s="269"/>
      <c r="AC371" s="269"/>
      <c r="AD371" s="269"/>
      <c r="AE371" s="267"/>
      <c r="AF371" s="267"/>
      <c r="AG371" s="267"/>
      <c r="AH371" s="267"/>
      <c r="AI371" s="269"/>
      <c r="AJ371" s="269"/>
      <c r="AK371" s="269"/>
      <c r="AL371" s="269"/>
    </row>
    <row r="372" spans="2:38" x14ac:dyDescent="0.25">
      <c r="B372" s="186"/>
      <c r="C372" s="186"/>
      <c r="D372" s="186"/>
      <c r="E372" s="186"/>
      <c r="F372" s="186"/>
      <c r="G372" s="186"/>
      <c r="H372" s="268"/>
      <c r="I372" s="268"/>
      <c r="J372" s="268"/>
      <c r="K372" s="268"/>
      <c r="L372" s="268"/>
      <c r="M372" s="268"/>
      <c r="N372" s="268"/>
      <c r="O372" s="268"/>
      <c r="P372" s="268"/>
      <c r="Q372" s="268"/>
      <c r="R372" s="268"/>
      <c r="S372" s="268"/>
      <c r="T372" s="268"/>
      <c r="U372" s="268"/>
      <c r="V372" s="268"/>
      <c r="W372" s="269"/>
      <c r="X372" s="269"/>
      <c r="Y372" s="269"/>
      <c r="Z372" s="269"/>
      <c r="AA372" s="269"/>
      <c r="AB372" s="269"/>
      <c r="AC372" s="269"/>
      <c r="AD372" s="269"/>
      <c r="AE372" s="267"/>
      <c r="AF372" s="267"/>
      <c r="AG372" s="267"/>
      <c r="AH372" s="267"/>
      <c r="AI372" s="269"/>
      <c r="AJ372" s="269"/>
      <c r="AK372" s="269"/>
      <c r="AL372" s="269"/>
    </row>
    <row r="373" spans="2:38" x14ac:dyDescent="0.25">
      <c r="B373" s="186"/>
      <c r="C373" s="186"/>
      <c r="D373" s="186"/>
      <c r="E373" s="186"/>
      <c r="F373" s="186"/>
      <c r="G373" s="186"/>
      <c r="H373" s="268"/>
      <c r="I373" s="268"/>
      <c r="J373" s="268"/>
      <c r="K373" s="268"/>
      <c r="L373" s="268"/>
      <c r="M373" s="268"/>
      <c r="N373" s="268"/>
      <c r="O373" s="268"/>
      <c r="P373" s="268"/>
      <c r="Q373" s="268"/>
      <c r="R373" s="268"/>
      <c r="S373" s="268"/>
      <c r="T373" s="268"/>
      <c r="U373" s="268"/>
      <c r="V373" s="268"/>
      <c r="W373" s="269"/>
      <c r="X373" s="269"/>
      <c r="Y373" s="269"/>
      <c r="Z373" s="269"/>
      <c r="AA373" s="269"/>
      <c r="AB373" s="269"/>
      <c r="AC373" s="269"/>
      <c r="AD373" s="269"/>
      <c r="AE373" s="267"/>
      <c r="AF373" s="267"/>
      <c r="AG373" s="267"/>
      <c r="AH373" s="267"/>
      <c r="AI373" s="269"/>
      <c r="AJ373" s="269"/>
      <c r="AK373" s="269"/>
      <c r="AL373" s="269"/>
    </row>
    <row r="374" spans="2:38" x14ac:dyDescent="0.25">
      <c r="B374" s="186"/>
      <c r="C374" s="186"/>
      <c r="D374" s="186"/>
      <c r="E374" s="186"/>
      <c r="F374" s="186"/>
      <c r="G374" s="186"/>
      <c r="H374" s="268"/>
      <c r="I374" s="268"/>
      <c r="J374" s="268"/>
      <c r="K374" s="268"/>
      <c r="L374" s="268"/>
      <c r="M374" s="268"/>
      <c r="N374" s="268"/>
      <c r="O374" s="268"/>
      <c r="P374" s="268"/>
      <c r="Q374" s="268"/>
      <c r="R374" s="268"/>
      <c r="S374" s="268"/>
      <c r="T374" s="268"/>
      <c r="U374" s="268"/>
      <c r="V374" s="268"/>
      <c r="W374" s="269"/>
      <c r="X374" s="269"/>
      <c r="Y374" s="269"/>
      <c r="Z374" s="269"/>
      <c r="AA374" s="269"/>
      <c r="AB374" s="269"/>
      <c r="AC374" s="269"/>
      <c r="AD374" s="269"/>
      <c r="AE374" s="267"/>
      <c r="AF374" s="267"/>
      <c r="AG374" s="267"/>
      <c r="AH374" s="267"/>
      <c r="AI374" s="269"/>
      <c r="AJ374" s="269"/>
      <c r="AK374" s="269"/>
      <c r="AL374" s="269"/>
    </row>
    <row r="375" spans="2:38" x14ac:dyDescent="0.25">
      <c r="B375" s="186"/>
      <c r="C375" s="186"/>
      <c r="D375" s="186"/>
      <c r="E375" s="186"/>
      <c r="F375" s="186"/>
      <c r="G375" s="186"/>
      <c r="H375" s="268"/>
      <c r="I375" s="268"/>
      <c r="J375" s="268"/>
      <c r="K375" s="268"/>
      <c r="L375" s="268"/>
      <c r="M375" s="268"/>
      <c r="N375" s="268"/>
      <c r="O375" s="268"/>
      <c r="P375" s="268"/>
      <c r="Q375" s="268"/>
      <c r="R375" s="268"/>
      <c r="S375" s="268"/>
      <c r="T375" s="268"/>
      <c r="U375" s="268"/>
      <c r="V375" s="268"/>
      <c r="W375" s="269"/>
      <c r="X375" s="269"/>
      <c r="Y375" s="269"/>
      <c r="Z375" s="269"/>
      <c r="AA375" s="269"/>
      <c r="AB375" s="269"/>
      <c r="AC375" s="269"/>
      <c r="AD375" s="269"/>
      <c r="AE375" s="267"/>
      <c r="AF375" s="267"/>
      <c r="AG375" s="267"/>
      <c r="AH375" s="267"/>
      <c r="AI375" s="269"/>
      <c r="AJ375" s="269"/>
      <c r="AK375" s="269"/>
      <c r="AL375" s="269"/>
    </row>
    <row r="376" spans="2:38" x14ac:dyDescent="0.25">
      <c r="B376" s="186"/>
      <c r="C376" s="186"/>
      <c r="D376" s="186"/>
      <c r="E376" s="186"/>
      <c r="F376" s="186"/>
      <c r="G376" s="186"/>
      <c r="H376" s="268"/>
      <c r="I376" s="268"/>
      <c r="J376" s="268"/>
      <c r="K376" s="268"/>
      <c r="L376" s="268"/>
      <c r="M376" s="268"/>
      <c r="N376" s="268"/>
      <c r="O376" s="268"/>
      <c r="P376" s="268"/>
      <c r="Q376" s="268"/>
      <c r="R376" s="268"/>
      <c r="S376" s="268"/>
      <c r="T376" s="268"/>
      <c r="U376" s="268"/>
      <c r="V376" s="268"/>
      <c r="W376" s="269"/>
      <c r="X376" s="269"/>
      <c r="Y376" s="269"/>
      <c r="Z376" s="269"/>
      <c r="AA376" s="269"/>
      <c r="AB376" s="269"/>
      <c r="AC376" s="269"/>
      <c r="AD376" s="269"/>
      <c r="AE376" s="267"/>
      <c r="AF376" s="267"/>
      <c r="AG376" s="267"/>
      <c r="AH376" s="267"/>
      <c r="AI376" s="269"/>
      <c r="AJ376" s="269"/>
      <c r="AK376" s="269"/>
      <c r="AL376" s="269"/>
    </row>
    <row r="377" spans="2:38" x14ac:dyDescent="0.25">
      <c r="B377" s="186"/>
      <c r="C377" s="186"/>
      <c r="D377" s="186"/>
      <c r="E377" s="186"/>
      <c r="F377" s="186"/>
      <c r="G377" s="186"/>
      <c r="H377" s="268"/>
      <c r="I377" s="268"/>
      <c r="J377" s="268"/>
      <c r="K377" s="268"/>
      <c r="L377" s="268"/>
      <c r="M377" s="268"/>
      <c r="N377" s="268"/>
      <c r="O377" s="268"/>
      <c r="P377" s="268"/>
      <c r="Q377" s="268"/>
      <c r="R377" s="268"/>
      <c r="S377" s="268"/>
      <c r="T377" s="268"/>
      <c r="U377" s="268"/>
      <c r="V377" s="268"/>
      <c r="W377" s="269"/>
      <c r="X377" s="269"/>
      <c r="Y377" s="269"/>
      <c r="Z377" s="269"/>
      <c r="AA377" s="269"/>
      <c r="AB377" s="269"/>
      <c r="AC377" s="269"/>
      <c r="AD377" s="269"/>
      <c r="AE377" s="267"/>
      <c r="AF377" s="267"/>
      <c r="AG377" s="267"/>
      <c r="AH377" s="267"/>
      <c r="AI377" s="269"/>
      <c r="AJ377" s="269"/>
      <c r="AK377" s="269"/>
      <c r="AL377" s="269"/>
    </row>
    <row r="378" spans="2:38" x14ac:dyDescent="0.25">
      <c r="B378" s="186"/>
      <c r="C378" s="186"/>
      <c r="D378" s="186"/>
      <c r="E378" s="186"/>
      <c r="F378" s="186"/>
      <c r="G378" s="186"/>
      <c r="H378" s="268"/>
      <c r="I378" s="268"/>
      <c r="J378" s="268"/>
      <c r="K378" s="268"/>
      <c r="L378" s="268"/>
      <c r="M378" s="268"/>
      <c r="N378" s="268"/>
      <c r="O378" s="268"/>
      <c r="P378" s="268"/>
      <c r="Q378" s="268"/>
      <c r="R378" s="268"/>
      <c r="S378" s="268"/>
      <c r="T378" s="268"/>
      <c r="U378" s="268"/>
      <c r="V378" s="268"/>
      <c r="W378" s="269"/>
      <c r="X378" s="269"/>
      <c r="Y378" s="269"/>
      <c r="Z378" s="269"/>
      <c r="AA378" s="269"/>
      <c r="AB378" s="269"/>
      <c r="AC378" s="269"/>
      <c r="AD378" s="269"/>
      <c r="AE378" s="267"/>
      <c r="AF378" s="267"/>
      <c r="AG378" s="267"/>
      <c r="AH378" s="267"/>
      <c r="AI378" s="269"/>
      <c r="AJ378" s="269"/>
      <c r="AK378" s="269"/>
      <c r="AL378" s="269"/>
    </row>
    <row r="379" spans="2:38" x14ac:dyDescent="0.25">
      <c r="B379" s="186"/>
      <c r="C379" s="186"/>
      <c r="D379" s="186"/>
      <c r="E379" s="186"/>
      <c r="F379" s="186"/>
      <c r="G379" s="186"/>
      <c r="H379" s="268"/>
      <c r="I379" s="268"/>
      <c r="J379" s="268"/>
      <c r="K379" s="268"/>
      <c r="L379" s="268"/>
      <c r="M379" s="268"/>
      <c r="N379" s="268"/>
      <c r="O379" s="268"/>
      <c r="P379" s="268"/>
      <c r="Q379" s="268"/>
      <c r="R379" s="268"/>
      <c r="S379" s="268"/>
      <c r="T379" s="268"/>
      <c r="U379" s="268"/>
      <c r="V379" s="268"/>
      <c r="W379" s="269"/>
      <c r="X379" s="269"/>
      <c r="Y379" s="269"/>
      <c r="Z379" s="269"/>
      <c r="AA379" s="269"/>
      <c r="AB379" s="269"/>
      <c r="AC379" s="269"/>
      <c r="AD379" s="269"/>
      <c r="AE379" s="267"/>
      <c r="AF379" s="267"/>
      <c r="AG379" s="267"/>
      <c r="AH379" s="267"/>
      <c r="AI379" s="269"/>
      <c r="AJ379" s="269"/>
      <c r="AK379" s="269"/>
      <c r="AL379" s="269"/>
    </row>
    <row r="380" spans="2:38" x14ac:dyDescent="0.25">
      <c r="B380" s="186"/>
      <c r="C380" s="186"/>
      <c r="D380" s="186"/>
      <c r="E380" s="186"/>
      <c r="F380" s="186"/>
      <c r="G380" s="186"/>
      <c r="H380" s="268"/>
      <c r="I380" s="268"/>
      <c r="J380" s="268"/>
      <c r="K380" s="268"/>
      <c r="L380" s="268"/>
      <c r="M380" s="268"/>
      <c r="N380" s="268"/>
      <c r="O380" s="268"/>
      <c r="P380" s="268"/>
      <c r="Q380" s="268"/>
      <c r="R380" s="268"/>
      <c r="S380" s="268"/>
      <c r="T380" s="268"/>
      <c r="U380" s="268"/>
      <c r="V380" s="268"/>
      <c r="W380" s="269"/>
      <c r="X380" s="269"/>
      <c r="Y380" s="269"/>
      <c r="Z380" s="269"/>
      <c r="AA380" s="269"/>
      <c r="AB380" s="269"/>
      <c r="AC380" s="269"/>
      <c r="AD380" s="269"/>
      <c r="AE380" s="267"/>
      <c r="AF380" s="267"/>
      <c r="AG380" s="267"/>
      <c r="AH380" s="267"/>
      <c r="AI380" s="269"/>
      <c r="AJ380" s="269"/>
      <c r="AK380" s="269"/>
      <c r="AL380" s="269"/>
    </row>
    <row r="381" spans="2:38" x14ac:dyDescent="0.25">
      <c r="B381" s="186"/>
      <c r="C381" s="186"/>
      <c r="D381" s="186"/>
      <c r="E381" s="186"/>
      <c r="F381" s="186"/>
      <c r="G381" s="186"/>
      <c r="H381" s="268"/>
      <c r="I381" s="268"/>
      <c r="J381" s="268"/>
      <c r="K381" s="268"/>
      <c r="L381" s="268"/>
      <c r="M381" s="268"/>
      <c r="N381" s="268"/>
      <c r="O381" s="268"/>
      <c r="P381" s="268"/>
      <c r="Q381" s="268"/>
      <c r="R381" s="268"/>
      <c r="S381" s="268"/>
      <c r="T381" s="268"/>
      <c r="U381" s="268"/>
      <c r="V381" s="268"/>
      <c r="W381" s="269"/>
      <c r="X381" s="269"/>
      <c r="Y381" s="269"/>
      <c r="Z381" s="269"/>
      <c r="AA381" s="269"/>
      <c r="AB381" s="269"/>
      <c r="AC381" s="269"/>
      <c r="AD381" s="269"/>
      <c r="AE381" s="267"/>
      <c r="AF381" s="267"/>
      <c r="AG381" s="267"/>
      <c r="AH381" s="267"/>
      <c r="AI381" s="269"/>
      <c r="AJ381" s="269"/>
      <c r="AK381" s="269"/>
      <c r="AL381" s="269"/>
    </row>
    <row r="382" spans="2:38" x14ac:dyDescent="0.25">
      <c r="B382" s="186"/>
      <c r="C382" s="186"/>
      <c r="D382" s="186"/>
      <c r="E382" s="186"/>
      <c r="F382" s="186"/>
      <c r="G382" s="186"/>
      <c r="H382" s="268"/>
      <c r="I382" s="268"/>
      <c r="J382" s="268"/>
      <c r="K382" s="268"/>
      <c r="L382" s="268"/>
      <c r="M382" s="268"/>
      <c r="N382" s="268"/>
      <c r="O382" s="268"/>
      <c r="P382" s="268"/>
      <c r="Q382" s="268"/>
      <c r="R382" s="268"/>
      <c r="S382" s="268"/>
      <c r="T382" s="268"/>
      <c r="U382" s="268"/>
      <c r="V382" s="268"/>
      <c r="W382" s="269"/>
      <c r="X382" s="269"/>
      <c r="Y382" s="269"/>
      <c r="Z382" s="269"/>
      <c r="AA382" s="269"/>
      <c r="AB382" s="269"/>
      <c r="AC382" s="269"/>
      <c r="AD382" s="269"/>
      <c r="AE382" s="267"/>
      <c r="AF382" s="267"/>
      <c r="AG382" s="267"/>
      <c r="AH382" s="267"/>
      <c r="AI382" s="269"/>
      <c r="AJ382" s="269"/>
      <c r="AK382" s="269"/>
      <c r="AL382" s="269"/>
    </row>
    <row r="383" spans="2:38" x14ac:dyDescent="0.25">
      <c r="B383" s="186"/>
      <c r="C383" s="186"/>
      <c r="D383" s="186"/>
      <c r="E383" s="186"/>
      <c r="F383" s="186"/>
      <c r="G383" s="186"/>
      <c r="H383" s="268"/>
      <c r="I383" s="268"/>
      <c r="J383" s="268"/>
      <c r="K383" s="268"/>
      <c r="L383" s="268"/>
      <c r="M383" s="268"/>
      <c r="N383" s="268"/>
      <c r="O383" s="268"/>
      <c r="P383" s="268"/>
      <c r="Q383" s="268"/>
      <c r="R383" s="268"/>
      <c r="S383" s="268"/>
      <c r="T383" s="268"/>
      <c r="U383" s="268"/>
      <c r="V383" s="268"/>
      <c r="W383" s="269"/>
      <c r="X383" s="269"/>
      <c r="Y383" s="269"/>
      <c r="Z383" s="269"/>
      <c r="AA383" s="269"/>
      <c r="AB383" s="269"/>
      <c r="AC383" s="269"/>
      <c r="AD383" s="269"/>
      <c r="AE383" s="267"/>
      <c r="AF383" s="267"/>
      <c r="AG383" s="267"/>
      <c r="AH383" s="267"/>
      <c r="AI383" s="269"/>
      <c r="AJ383" s="269"/>
      <c r="AK383" s="269"/>
      <c r="AL383" s="269"/>
    </row>
    <row r="384" spans="2:38" x14ac:dyDescent="0.25">
      <c r="B384" s="186"/>
      <c r="C384" s="186"/>
      <c r="D384" s="186"/>
      <c r="E384" s="186"/>
      <c r="F384" s="186"/>
      <c r="G384" s="186"/>
      <c r="H384" s="268"/>
      <c r="I384" s="268"/>
      <c r="J384" s="268"/>
      <c r="K384" s="268"/>
      <c r="L384" s="268"/>
      <c r="M384" s="268"/>
      <c r="N384" s="268"/>
      <c r="O384" s="268"/>
      <c r="P384" s="268"/>
      <c r="Q384" s="268"/>
      <c r="R384" s="268"/>
      <c r="S384" s="268"/>
      <c r="T384" s="268"/>
      <c r="U384" s="268"/>
      <c r="V384" s="268"/>
      <c r="W384" s="269"/>
      <c r="X384" s="269"/>
      <c r="Y384" s="269"/>
      <c r="Z384" s="269"/>
      <c r="AA384" s="269"/>
      <c r="AB384" s="269"/>
      <c r="AC384" s="269"/>
      <c r="AD384" s="269"/>
      <c r="AE384" s="267"/>
      <c r="AF384" s="267"/>
      <c r="AG384" s="267"/>
      <c r="AH384" s="267"/>
      <c r="AI384" s="269"/>
      <c r="AJ384" s="269"/>
      <c r="AK384" s="269"/>
      <c r="AL384" s="269"/>
    </row>
    <row r="385" spans="2:38" x14ac:dyDescent="0.25">
      <c r="B385" s="186"/>
      <c r="C385" s="186"/>
      <c r="D385" s="186"/>
      <c r="E385" s="186"/>
      <c r="F385" s="186"/>
      <c r="G385" s="186"/>
      <c r="H385" s="268"/>
      <c r="I385" s="268"/>
      <c r="J385" s="268"/>
      <c r="K385" s="268"/>
      <c r="L385" s="268"/>
      <c r="M385" s="268"/>
      <c r="N385" s="268"/>
      <c r="O385" s="268"/>
      <c r="P385" s="268"/>
      <c r="Q385" s="268"/>
      <c r="R385" s="268"/>
      <c r="S385" s="268"/>
      <c r="T385" s="268"/>
      <c r="U385" s="268"/>
      <c r="V385" s="268"/>
      <c r="W385" s="269"/>
      <c r="X385" s="269"/>
      <c r="Y385" s="269"/>
      <c r="Z385" s="269"/>
      <c r="AA385" s="269"/>
      <c r="AB385" s="269"/>
      <c r="AC385" s="269"/>
      <c r="AD385" s="269"/>
      <c r="AE385" s="267"/>
      <c r="AF385" s="267"/>
      <c r="AG385" s="267"/>
      <c r="AH385" s="267"/>
      <c r="AI385" s="269"/>
      <c r="AJ385" s="269"/>
      <c r="AK385" s="269"/>
      <c r="AL385" s="269"/>
    </row>
    <row r="386" spans="2:38" x14ac:dyDescent="0.25">
      <c r="B386" s="186"/>
      <c r="C386" s="186"/>
      <c r="D386" s="186"/>
      <c r="E386" s="186"/>
      <c r="F386" s="186"/>
      <c r="G386" s="186"/>
      <c r="H386" s="268"/>
      <c r="I386" s="268"/>
      <c r="J386" s="268"/>
      <c r="K386" s="268"/>
      <c r="L386" s="268"/>
      <c r="M386" s="268"/>
      <c r="N386" s="268"/>
      <c r="O386" s="268"/>
      <c r="P386" s="268"/>
      <c r="Q386" s="268"/>
      <c r="R386" s="268"/>
      <c r="S386" s="268"/>
      <c r="T386" s="268"/>
      <c r="U386" s="268"/>
      <c r="V386" s="268"/>
      <c r="W386" s="269"/>
      <c r="X386" s="269"/>
      <c r="Y386" s="269"/>
      <c r="Z386" s="269"/>
      <c r="AA386" s="269"/>
      <c r="AB386" s="269"/>
      <c r="AC386" s="269"/>
      <c r="AD386" s="269"/>
      <c r="AE386" s="267"/>
      <c r="AF386" s="267"/>
      <c r="AG386" s="267"/>
      <c r="AH386" s="267"/>
      <c r="AI386" s="269"/>
      <c r="AJ386" s="269"/>
      <c r="AK386" s="269"/>
      <c r="AL386" s="269"/>
    </row>
    <row r="387" spans="2:38" x14ac:dyDescent="0.25">
      <c r="B387" s="266"/>
      <c r="C387" s="266"/>
      <c r="D387" s="266"/>
      <c r="E387" s="266"/>
      <c r="F387" s="266"/>
      <c r="G387" s="266"/>
    </row>
    <row r="388" spans="2:38" x14ac:dyDescent="0.25">
      <c r="B388" s="266"/>
      <c r="C388" s="266"/>
      <c r="D388" s="266"/>
      <c r="E388" s="266"/>
      <c r="F388" s="266"/>
      <c r="G388" s="266"/>
    </row>
    <row r="389" spans="2:38" x14ac:dyDescent="0.25">
      <c r="B389" s="266"/>
      <c r="C389" s="266"/>
      <c r="D389" s="266"/>
      <c r="E389" s="266"/>
      <c r="F389" s="266"/>
      <c r="G389" s="266"/>
    </row>
    <row r="390" spans="2:38" x14ac:dyDescent="0.25">
      <c r="B390" s="266"/>
      <c r="C390" s="266"/>
      <c r="D390" s="266"/>
      <c r="E390" s="266"/>
      <c r="F390" s="266"/>
      <c r="G390" s="266"/>
    </row>
    <row r="391" spans="2:38" x14ac:dyDescent="0.25">
      <c r="B391" s="266"/>
      <c r="C391" s="266"/>
      <c r="D391" s="266"/>
      <c r="E391" s="266"/>
      <c r="F391" s="266"/>
      <c r="G391" s="266"/>
    </row>
    <row r="392" spans="2:38" x14ac:dyDescent="0.25">
      <c r="B392" s="266"/>
      <c r="C392" s="266"/>
      <c r="D392" s="266"/>
      <c r="E392" s="266"/>
      <c r="F392" s="266"/>
      <c r="G392" s="266"/>
    </row>
    <row r="393" spans="2:38" x14ac:dyDescent="0.25">
      <c r="B393" s="266"/>
      <c r="C393" s="266"/>
      <c r="D393" s="266"/>
      <c r="E393" s="266"/>
      <c r="F393" s="266"/>
      <c r="G393" s="266"/>
    </row>
    <row r="394" spans="2:38" x14ac:dyDescent="0.25">
      <c r="B394" s="266"/>
      <c r="C394" s="266"/>
      <c r="D394" s="266"/>
      <c r="E394" s="266"/>
      <c r="F394" s="266"/>
      <c r="G394" s="266"/>
    </row>
    <row r="395" spans="2:38" x14ac:dyDescent="0.25">
      <c r="B395" s="298"/>
      <c r="C395" s="298"/>
      <c r="D395" s="298"/>
      <c r="E395" s="298"/>
      <c r="F395" s="298"/>
      <c r="G395" s="298"/>
      <c r="H395" s="354"/>
      <c r="I395" s="354"/>
      <c r="J395" s="354"/>
      <c r="K395" s="354"/>
      <c r="L395" s="354"/>
      <c r="M395" s="354"/>
      <c r="N395" s="354"/>
      <c r="O395" s="354"/>
      <c r="P395" s="354"/>
      <c r="Q395" s="354"/>
      <c r="R395" s="354"/>
      <c r="S395" s="354"/>
      <c r="T395" s="354"/>
      <c r="U395" s="354"/>
      <c r="V395" s="354"/>
      <c r="W395" s="341"/>
      <c r="X395" s="341"/>
      <c r="Y395" s="341"/>
      <c r="Z395" s="341"/>
      <c r="AA395" s="341"/>
      <c r="AB395" s="341"/>
      <c r="AC395" s="341"/>
      <c r="AD395" s="341"/>
      <c r="AE395" s="298"/>
      <c r="AF395" s="298"/>
      <c r="AG395" s="298"/>
      <c r="AH395" s="298"/>
      <c r="AI395" s="341"/>
      <c r="AJ395" s="341"/>
      <c r="AK395" s="341"/>
      <c r="AL395" s="341"/>
    </row>
    <row r="396" spans="2:38" x14ac:dyDescent="0.25">
      <c r="B396" s="298"/>
      <c r="C396" s="298"/>
      <c r="D396" s="298"/>
      <c r="E396" s="298"/>
      <c r="F396" s="298"/>
      <c r="G396" s="298"/>
      <c r="H396" s="354"/>
      <c r="I396" s="354"/>
      <c r="J396" s="354"/>
      <c r="K396" s="354"/>
      <c r="L396" s="354"/>
      <c r="M396" s="354"/>
      <c r="N396" s="354"/>
      <c r="O396" s="354"/>
      <c r="P396" s="354"/>
      <c r="Q396" s="354"/>
      <c r="R396" s="354"/>
      <c r="S396" s="354"/>
      <c r="T396" s="354"/>
      <c r="U396" s="354"/>
      <c r="V396" s="354"/>
      <c r="W396" s="341"/>
      <c r="X396" s="341"/>
      <c r="Y396" s="341"/>
      <c r="Z396" s="341"/>
      <c r="AA396" s="341"/>
      <c r="AB396" s="341"/>
      <c r="AC396" s="341"/>
      <c r="AD396" s="341"/>
      <c r="AE396" s="298"/>
      <c r="AF396" s="298"/>
      <c r="AG396" s="298"/>
      <c r="AH396" s="298"/>
      <c r="AI396" s="341"/>
      <c r="AJ396" s="341"/>
      <c r="AK396" s="341"/>
      <c r="AL396" s="341"/>
    </row>
    <row r="397" spans="2:38" x14ac:dyDescent="0.25">
      <c r="B397" s="298"/>
      <c r="C397" s="298"/>
      <c r="D397" s="298"/>
      <c r="E397" s="298"/>
      <c r="F397" s="298"/>
      <c r="G397" s="298"/>
      <c r="H397" s="354"/>
      <c r="I397" s="354"/>
      <c r="J397" s="354"/>
      <c r="K397" s="354"/>
      <c r="L397" s="354"/>
      <c r="M397" s="354"/>
      <c r="N397" s="354"/>
      <c r="O397" s="354"/>
      <c r="P397" s="354"/>
      <c r="Q397" s="354"/>
      <c r="R397" s="354"/>
      <c r="S397" s="354"/>
      <c r="T397" s="354"/>
      <c r="U397" s="354"/>
      <c r="V397" s="354"/>
      <c r="W397" s="341"/>
      <c r="X397" s="341"/>
      <c r="Y397" s="341"/>
      <c r="Z397" s="341"/>
      <c r="AA397" s="341"/>
      <c r="AB397" s="341"/>
      <c r="AC397" s="341"/>
      <c r="AD397" s="341"/>
      <c r="AE397" s="298"/>
      <c r="AF397" s="298"/>
      <c r="AG397" s="298"/>
      <c r="AH397" s="298"/>
      <c r="AI397" s="341"/>
      <c r="AJ397" s="341"/>
      <c r="AK397" s="341"/>
      <c r="AL397" s="341"/>
    </row>
    <row r="398" spans="2:38" x14ac:dyDescent="0.25">
      <c r="B398" s="298"/>
      <c r="C398" s="298"/>
      <c r="D398" s="298"/>
      <c r="E398" s="298"/>
      <c r="F398" s="298"/>
      <c r="G398" s="298"/>
      <c r="H398" s="354"/>
      <c r="I398" s="354"/>
      <c r="J398" s="354"/>
      <c r="K398" s="354"/>
      <c r="L398" s="354"/>
      <c r="M398" s="354"/>
      <c r="N398" s="354"/>
      <c r="O398" s="354"/>
      <c r="P398" s="354"/>
      <c r="Q398" s="354"/>
      <c r="R398" s="354"/>
      <c r="S398" s="354"/>
      <c r="T398" s="354"/>
      <c r="U398" s="354"/>
      <c r="V398" s="354"/>
      <c r="W398" s="341"/>
      <c r="X398" s="341"/>
      <c r="Y398" s="341"/>
      <c r="Z398" s="341"/>
      <c r="AA398" s="341"/>
      <c r="AB398" s="341"/>
      <c r="AC398" s="341"/>
      <c r="AD398" s="341"/>
      <c r="AE398" s="298"/>
      <c r="AF398" s="298"/>
      <c r="AG398" s="298"/>
      <c r="AH398" s="298"/>
      <c r="AI398" s="341"/>
      <c r="AJ398" s="341"/>
      <c r="AK398" s="341"/>
      <c r="AL398" s="341"/>
    </row>
    <row r="399" spans="2:38" x14ac:dyDescent="0.25">
      <c r="B399" s="298"/>
      <c r="C399" s="298"/>
      <c r="D399" s="298"/>
      <c r="E399" s="298"/>
      <c r="F399" s="298"/>
      <c r="G399" s="298"/>
      <c r="H399" s="354"/>
      <c r="I399" s="354"/>
      <c r="J399" s="354"/>
      <c r="K399" s="354"/>
      <c r="L399" s="354"/>
      <c r="M399" s="354"/>
      <c r="N399" s="354"/>
      <c r="O399" s="354"/>
      <c r="P399" s="354"/>
      <c r="Q399" s="354"/>
      <c r="R399" s="354"/>
      <c r="S399" s="354"/>
      <c r="T399" s="354"/>
      <c r="U399" s="354"/>
      <c r="V399" s="354"/>
      <c r="W399" s="341"/>
      <c r="X399" s="341"/>
      <c r="Y399" s="341"/>
      <c r="Z399" s="341"/>
      <c r="AA399" s="341"/>
      <c r="AB399" s="341"/>
      <c r="AC399" s="341"/>
      <c r="AD399" s="341"/>
      <c r="AE399" s="298"/>
      <c r="AF399" s="298"/>
      <c r="AG399" s="298"/>
      <c r="AH399" s="298"/>
      <c r="AI399" s="341"/>
      <c r="AJ399" s="341"/>
      <c r="AK399" s="341"/>
      <c r="AL399" s="341"/>
    </row>
    <row r="400" spans="2:38" x14ac:dyDescent="0.25">
      <c r="B400" s="298"/>
      <c r="C400" s="298"/>
      <c r="D400" s="298"/>
      <c r="E400" s="298"/>
      <c r="F400" s="298"/>
      <c r="G400" s="298"/>
      <c r="H400" s="354"/>
      <c r="I400" s="354"/>
      <c r="J400" s="354"/>
      <c r="K400" s="354"/>
      <c r="L400" s="354"/>
      <c r="M400" s="354"/>
      <c r="N400" s="354"/>
      <c r="O400" s="354"/>
      <c r="P400" s="354"/>
      <c r="Q400" s="354"/>
      <c r="R400" s="354"/>
      <c r="S400" s="354"/>
      <c r="T400" s="354"/>
      <c r="U400" s="354"/>
      <c r="V400" s="354"/>
      <c r="W400" s="341"/>
      <c r="X400" s="341"/>
      <c r="Y400" s="341"/>
      <c r="Z400" s="341"/>
      <c r="AA400" s="341"/>
      <c r="AB400" s="341"/>
      <c r="AC400" s="341"/>
      <c r="AD400" s="341"/>
      <c r="AE400" s="298"/>
      <c r="AF400" s="298"/>
      <c r="AG400" s="298"/>
      <c r="AH400" s="298"/>
      <c r="AI400" s="341"/>
      <c r="AJ400" s="341"/>
      <c r="AK400" s="341"/>
      <c r="AL400" s="341"/>
    </row>
    <row r="401" spans="2:38" x14ac:dyDescent="0.25">
      <c r="B401" s="298"/>
      <c r="C401" s="298"/>
      <c r="D401" s="298"/>
      <c r="E401" s="298"/>
      <c r="F401" s="298"/>
      <c r="G401" s="298"/>
      <c r="H401" s="354"/>
      <c r="I401" s="354"/>
      <c r="J401" s="354"/>
      <c r="K401" s="354"/>
      <c r="L401" s="354"/>
      <c r="M401" s="354"/>
      <c r="N401" s="354"/>
      <c r="O401" s="354"/>
      <c r="P401" s="354"/>
      <c r="Q401" s="354"/>
      <c r="R401" s="354"/>
      <c r="S401" s="354"/>
      <c r="T401" s="354"/>
      <c r="U401" s="354"/>
      <c r="V401" s="354"/>
      <c r="W401" s="341"/>
      <c r="X401" s="341"/>
      <c r="Y401" s="341"/>
      <c r="Z401" s="341"/>
      <c r="AA401" s="341"/>
      <c r="AB401" s="341"/>
      <c r="AC401" s="341"/>
      <c r="AD401" s="341"/>
      <c r="AE401" s="298"/>
      <c r="AF401" s="298"/>
      <c r="AG401" s="298"/>
      <c r="AH401" s="298"/>
      <c r="AI401" s="341"/>
      <c r="AJ401" s="341"/>
      <c r="AK401" s="341"/>
      <c r="AL401" s="341"/>
    </row>
    <row r="402" spans="2:38" x14ac:dyDescent="0.25">
      <c r="B402" s="298"/>
      <c r="C402" s="298"/>
      <c r="D402" s="298"/>
      <c r="E402" s="298"/>
      <c r="F402" s="298"/>
      <c r="G402" s="298"/>
      <c r="H402" s="354"/>
      <c r="I402" s="354"/>
      <c r="J402" s="354"/>
      <c r="K402" s="354"/>
      <c r="L402" s="354"/>
      <c r="M402" s="354"/>
      <c r="N402" s="354"/>
      <c r="O402" s="354"/>
      <c r="P402" s="354"/>
      <c r="Q402" s="354"/>
      <c r="R402" s="354"/>
      <c r="S402" s="354"/>
      <c r="T402" s="354"/>
      <c r="U402" s="354"/>
      <c r="V402" s="354"/>
      <c r="W402" s="341"/>
      <c r="X402" s="341"/>
      <c r="Y402" s="341"/>
      <c r="Z402" s="341"/>
      <c r="AA402" s="341"/>
      <c r="AB402" s="341"/>
      <c r="AC402" s="341"/>
      <c r="AD402" s="341"/>
      <c r="AE402" s="298"/>
      <c r="AF402" s="298"/>
      <c r="AG402" s="298"/>
      <c r="AH402" s="298"/>
      <c r="AI402" s="341"/>
      <c r="AJ402" s="341"/>
      <c r="AK402" s="341"/>
      <c r="AL402" s="341"/>
    </row>
    <row r="403" spans="2:38" x14ac:dyDescent="0.25">
      <c r="B403" s="298"/>
      <c r="C403" s="298"/>
      <c r="D403" s="298"/>
      <c r="E403" s="298"/>
      <c r="F403" s="298"/>
      <c r="G403" s="298"/>
      <c r="H403" s="354"/>
      <c r="I403" s="354"/>
      <c r="J403" s="354"/>
      <c r="K403" s="354"/>
      <c r="L403" s="354"/>
      <c r="M403" s="354"/>
      <c r="N403" s="354"/>
      <c r="O403" s="354"/>
      <c r="P403" s="354"/>
      <c r="Q403" s="354"/>
      <c r="R403" s="354"/>
      <c r="S403" s="354"/>
      <c r="T403" s="354"/>
      <c r="U403" s="354"/>
      <c r="V403" s="354"/>
      <c r="W403" s="341"/>
      <c r="X403" s="341"/>
      <c r="Y403" s="341"/>
      <c r="Z403" s="341"/>
      <c r="AA403" s="341"/>
      <c r="AB403" s="341"/>
      <c r="AC403" s="341"/>
      <c r="AD403" s="341"/>
      <c r="AE403" s="298"/>
      <c r="AF403" s="298"/>
      <c r="AG403" s="298"/>
      <c r="AH403" s="298"/>
      <c r="AI403" s="341"/>
      <c r="AJ403" s="341"/>
      <c r="AK403" s="341"/>
      <c r="AL403" s="341"/>
    </row>
    <row r="404" spans="2:38" x14ac:dyDescent="0.25">
      <c r="B404" s="298"/>
      <c r="C404" s="298"/>
      <c r="D404" s="298"/>
      <c r="E404" s="298"/>
      <c r="F404" s="298"/>
      <c r="G404" s="298"/>
      <c r="H404" s="354"/>
      <c r="I404" s="354"/>
      <c r="J404" s="354"/>
      <c r="K404" s="354"/>
      <c r="L404" s="354"/>
      <c r="M404" s="354"/>
      <c r="N404" s="354"/>
      <c r="O404" s="354"/>
      <c r="P404" s="354"/>
      <c r="Q404" s="354"/>
      <c r="R404" s="354"/>
      <c r="S404" s="354"/>
      <c r="T404" s="354"/>
      <c r="U404" s="354"/>
      <c r="V404" s="354"/>
      <c r="W404" s="341"/>
      <c r="X404" s="341"/>
      <c r="Y404" s="341"/>
      <c r="Z404" s="341"/>
      <c r="AA404" s="341"/>
      <c r="AB404" s="341"/>
      <c r="AC404" s="341"/>
      <c r="AD404" s="341"/>
      <c r="AE404" s="298"/>
      <c r="AF404" s="298"/>
      <c r="AG404" s="298"/>
      <c r="AH404" s="298"/>
      <c r="AI404" s="341"/>
      <c r="AJ404" s="341"/>
      <c r="AK404" s="341"/>
      <c r="AL404" s="341"/>
    </row>
    <row r="405" spans="2:38" x14ac:dyDescent="0.25">
      <c r="B405" s="298"/>
      <c r="C405" s="298"/>
      <c r="D405" s="298"/>
      <c r="E405" s="298"/>
      <c r="F405" s="298"/>
      <c r="G405" s="298"/>
      <c r="H405" s="354"/>
      <c r="I405" s="354"/>
      <c r="J405" s="354"/>
      <c r="K405" s="354"/>
      <c r="L405" s="354"/>
      <c r="M405" s="354"/>
      <c r="N405" s="354"/>
      <c r="O405" s="354"/>
      <c r="P405" s="354"/>
      <c r="Q405" s="354"/>
      <c r="R405" s="354"/>
      <c r="S405" s="354"/>
      <c r="T405" s="354"/>
      <c r="U405" s="354"/>
      <c r="V405" s="354"/>
      <c r="W405" s="341"/>
      <c r="X405" s="341"/>
      <c r="Y405" s="341"/>
      <c r="Z405" s="341"/>
      <c r="AA405" s="341"/>
      <c r="AB405" s="341"/>
      <c r="AC405" s="341"/>
      <c r="AD405" s="341"/>
      <c r="AE405" s="298"/>
      <c r="AF405" s="298"/>
      <c r="AG405" s="298"/>
      <c r="AH405" s="298"/>
      <c r="AI405" s="341"/>
      <c r="AJ405" s="341"/>
      <c r="AK405" s="341"/>
      <c r="AL405" s="341"/>
    </row>
    <row r="406" spans="2:38" x14ac:dyDescent="0.25">
      <c r="B406" s="298"/>
      <c r="C406" s="298"/>
      <c r="D406" s="298"/>
      <c r="E406" s="298"/>
      <c r="F406" s="298"/>
      <c r="G406" s="298"/>
      <c r="H406" s="354"/>
      <c r="I406" s="354"/>
      <c r="J406" s="354"/>
      <c r="K406" s="354"/>
      <c r="L406" s="354"/>
      <c r="M406" s="354"/>
      <c r="N406" s="354"/>
      <c r="O406" s="354"/>
      <c r="P406" s="354"/>
      <c r="Q406" s="354"/>
      <c r="R406" s="354"/>
      <c r="S406" s="354"/>
      <c r="T406" s="354"/>
      <c r="U406" s="354"/>
      <c r="V406" s="354"/>
      <c r="W406" s="341"/>
      <c r="X406" s="341"/>
      <c r="Y406" s="341"/>
      <c r="Z406" s="341"/>
      <c r="AA406" s="341"/>
      <c r="AB406" s="341"/>
      <c r="AC406" s="341"/>
      <c r="AD406" s="341"/>
      <c r="AE406" s="298"/>
      <c r="AF406" s="298"/>
      <c r="AG406" s="298"/>
      <c r="AH406" s="298"/>
      <c r="AI406" s="341"/>
      <c r="AJ406" s="341"/>
      <c r="AK406" s="341"/>
      <c r="AL406" s="341"/>
    </row>
    <row r="407" spans="2:38" x14ac:dyDescent="0.25">
      <c r="B407" s="298"/>
      <c r="C407" s="298"/>
      <c r="D407" s="298"/>
      <c r="E407" s="298"/>
      <c r="F407" s="298"/>
      <c r="G407" s="298"/>
      <c r="H407" s="354"/>
      <c r="I407" s="354"/>
      <c r="J407" s="354"/>
      <c r="K407" s="354"/>
      <c r="L407" s="354"/>
      <c r="M407" s="354"/>
      <c r="N407" s="354"/>
      <c r="O407" s="354"/>
      <c r="P407" s="354"/>
      <c r="Q407" s="354"/>
      <c r="R407" s="354"/>
      <c r="S407" s="354"/>
      <c r="T407" s="354"/>
      <c r="U407" s="354"/>
      <c r="V407" s="354"/>
      <c r="W407" s="341"/>
      <c r="X407" s="341"/>
      <c r="Y407" s="341"/>
      <c r="Z407" s="341"/>
      <c r="AA407" s="341"/>
      <c r="AB407" s="341"/>
      <c r="AC407" s="341"/>
      <c r="AD407" s="341"/>
      <c r="AE407" s="298"/>
      <c r="AF407" s="298"/>
      <c r="AG407" s="298"/>
      <c r="AH407" s="298"/>
      <c r="AI407" s="341"/>
      <c r="AJ407" s="341"/>
      <c r="AK407" s="341"/>
      <c r="AL407" s="341"/>
    </row>
    <row r="408" spans="2:38" x14ac:dyDescent="0.25">
      <c r="B408" s="298"/>
      <c r="C408" s="298"/>
      <c r="D408" s="298"/>
      <c r="E408" s="298"/>
      <c r="F408" s="298"/>
      <c r="G408" s="298"/>
      <c r="H408" s="354"/>
      <c r="I408" s="354"/>
      <c r="J408" s="354"/>
      <c r="K408" s="354"/>
      <c r="L408" s="354"/>
      <c r="M408" s="354"/>
      <c r="N408" s="354"/>
      <c r="O408" s="354"/>
      <c r="P408" s="354"/>
      <c r="Q408" s="354"/>
      <c r="R408" s="354"/>
      <c r="S408" s="354"/>
      <c r="T408" s="354"/>
      <c r="U408" s="354"/>
      <c r="V408" s="354"/>
      <c r="W408" s="341"/>
      <c r="X408" s="341"/>
      <c r="Y408" s="341"/>
      <c r="Z408" s="341"/>
      <c r="AA408" s="341"/>
      <c r="AB408" s="341"/>
      <c r="AC408" s="341"/>
      <c r="AD408" s="341"/>
      <c r="AE408" s="298"/>
      <c r="AF408" s="298"/>
      <c r="AG408" s="298"/>
      <c r="AH408" s="298"/>
      <c r="AI408" s="341"/>
      <c r="AJ408" s="341"/>
      <c r="AK408" s="341"/>
      <c r="AL408" s="341"/>
    </row>
    <row r="409" spans="2:38" x14ac:dyDescent="0.25">
      <c r="B409" s="298"/>
      <c r="C409" s="298"/>
      <c r="D409" s="298"/>
      <c r="E409" s="298"/>
      <c r="F409" s="298"/>
      <c r="G409" s="298"/>
      <c r="H409" s="354"/>
      <c r="I409" s="354"/>
      <c r="J409" s="354"/>
      <c r="K409" s="354"/>
      <c r="L409" s="354"/>
      <c r="M409" s="354"/>
      <c r="N409" s="354"/>
      <c r="O409" s="354"/>
      <c r="P409" s="354"/>
      <c r="Q409" s="354"/>
      <c r="R409" s="354"/>
      <c r="S409" s="354"/>
      <c r="T409" s="354"/>
      <c r="U409" s="354"/>
      <c r="V409" s="354"/>
      <c r="W409" s="341"/>
      <c r="X409" s="341"/>
      <c r="Y409" s="341"/>
      <c r="Z409" s="341"/>
      <c r="AA409" s="341"/>
      <c r="AB409" s="341"/>
      <c r="AC409" s="341"/>
      <c r="AD409" s="341"/>
      <c r="AE409" s="298"/>
      <c r="AF409" s="298"/>
      <c r="AG409" s="298"/>
      <c r="AH409" s="298"/>
      <c r="AI409" s="341"/>
      <c r="AJ409" s="341"/>
      <c r="AK409" s="341"/>
      <c r="AL409" s="341"/>
    </row>
    <row r="410" spans="2:38" x14ac:dyDescent="0.25">
      <c r="B410" s="298"/>
      <c r="C410" s="298"/>
      <c r="D410" s="298"/>
      <c r="E410" s="298"/>
      <c r="F410" s="298"/>
      <c r="G410" s="298"/>
      <c r="H410" s="354"/>
      <c r="I410" s="354"/>
      <c r="J410" s="354"/>
      <c r="K410" s="354"/>
      <c r="L410" s="354"/>
      <c r="M410" s="354"/>
      <c r="N410" s="354"/>
      <c r="O410" s="354"/>
      <c r="P410" s="354"/>
      <c r="Q410" s="354"/>
      <c r="R410" s="354"/>
      <c r="S410" s="354"/>
      <c r="T410" s="354"/>
      <c r="U410" s="354"/>
      <c r="V410" s="354"/>
      <c r="W410" s="341"/>
      <c r="X410" s="341"/>
      <c r="Y410" s="341"/>
      <c r="Z410" s="341"/>
      <c r="AA410" s="341"/>
      <c r="AB410" s="341"/>
      <c r="AC410" s="341"/>
      <c r="AD410" s="341"/>
      <c r="AE410" s="298"/>
      <c r="AF410" s="298"/>
      <c r="AG410" s="298"/>
      <c r="AH410" s="298"/>
      <c r="AI410" s="341"/>
      <c r="AJ410" s="341"/>
      <c r="AK410" s="341"/>
      <c r="AL410" s="341"/>
    </row>
    <row r="411" spans="2:38" x14ac:dyDescent="0.25">
      <c r="B411" s="298"/>
      <c r="C411" s="298"/>
      <c r="D411" s="298"/>
      <c r="E411" s="298"/>
      <c r="F411" s="298"/>
      <c r="G411" s="298"/>
      <c r="H411" s="354"/>
      <c r="I411" s="354"/>
      <c r="J411" s="354"/>
      <c r="K411" s="354"/>
      <c r="L411" s="354"/>
      <c r="M411" s="354"/>
      <c r="N411" s="354"/>
      <c r="O411" s="354"/>
      <c r="P411" s="354"/>
      <c r="Q411" s="354"/>
      <c r="R411" s="354"/>
      <c r="S411" s="354"/>
      <c r="T411" s="354"/>
      <c r="U411" s="354"/>
      <c r="V411" s="354"/>
      <c r="W411" s="341"/>
      <c r="X411" s="341"/>
      <c r="Y411" s="341"/>
      <c r="Z411" s="341"/>
      <c r="AA411" s="341"/>
      <c r="AB411" s="341"/>
      <c r="AC411" s="341"/>
      <c r="AD411" s="341"/>
      <c r="AE411" s="298"/>
      <c r="AF411" s="298"/>
      <c r="AG411" s="298"/>
      <c r="AH411" s="298"/>
      <c r="AI411" s="341"/>
      <c r="AJ411" s="341"/>
      <c r="AK411" s="341"/>
      <c r="AL411" s="341"/>
    </row>
    <row r="412" spans="2:38" x14ac:dyDescent="0.25">
      <c r="B412" s="298"/>
      <c r="C412" s="298"/>
      <c r="D412" s="298"/>
      <c r="E412" s="298"/>
      <c r="F412" s="298"/>
      <c r="G412" s="298"/>
      <c r="H412" s="354"/>
      <c r="I412" s="354"/>
      <c r="J412" s="354"/>
      <c r="K412" s="354"/>
      <c r="L412" s="354"/>
      <c r="M412" s="354"/>
      <c r="N412" s="354"/>
      <c r="O412" s="354"/>
      <c r="P412" s="354"/>
      <c r="Q412" s="354"/>
      <c r="R412" s="354"/>
      <c r="S412" s="354"/>
      <c r="T412" s="354"/>
      <c r="U412" s="354"/>
      <c r="V412" s="354"/>
      <c r="W412" s="341"/>
      <c r="X412" s="341"/>
      <c r="Y412" s="341"/>
      <c r="Z412" s="341"/>
      <c r="AA412" s="341"/>
      <c r="AB412" s="341"/>
      <c r="AC412" s="341"/>
      <c r="AD412" s="341"/>
      <c r="AE412" s="298"/>
      <c r="AF412" s="298"/>
      <c r="AG412" s="298"/>
      <c r="AH412" s="298"/>
      <c r="AI412" s="341"/>
      <c r="AJ412" s="341"/>
      <c r="AK412" s="341"/>
      <c r="AL412" s="341"/>
    </row>
    <row r="413" spans="2:38" x14ac:dyDescent="0.25">
      <c r="B413" s="298"/>
      <c r="C413" s="298"/>
      <c r="D413" s="298"/>
      <c r="E413" s="298"/>
      <c r="F413" s="298"/>
      <c r="G413" s="298"/>
      <c r="H413" s="354"/>
      <c r="I413" s="354"/>
      <c r="J413" s="354"/>
      <c r="K413" s="354"/>
      <c r="L413" s="354"/>
      <c r="M413" s="354"/>
      <c r="N413" s="354"/>
      <c r="O413" s="354"/>
      <c r="P413" s="354"/>
      <c r="Q413" s="354"/>
      <c r="R413" s="354"/>
      <c r="S413" s="354"/>
      <c r="T413" s="354"/>
      <c r="U413" s="354"/>
      <c r="V413" s="354"/>
      <c r="W413" s="341"/>
      <c r="X413" s="341"/>
      <c r="Y413" s="341"/>
      <c r="Z413" s="341"/>
      <c r="AA413" s="341"/>
      <c r="AB413" s="341"/>
      <c r="AC413" s="341"/>
      <c r="AD413" s="341"/>
      <c r="AE413" s="298"/>
      <c r="AF413" s="298"/>
      <c r="AG413" s="298"/>
      <c r="AH413" s="298"/>
      <c r="AI413" s="341"/>
      <c r="AJ413" s="341"/>
      <c r="AK413" s="341"/>
      <c r="AL413" s="341"/>
    </row>
    <row r="414" spans="2:38" x14ac:dyDescent="0.25">
      <c r="B414" s="298"/>
      <c r="C414" s="298"/>
      <c r="D414" s="298"/>
      <c r="E414" s="298"/>
      <c r="F414" s="298"/>
      <c r="G414" s="298"/>
      <c r="H414" s="354"/>
      <c r="I414" s="354"/>
      <c r="J414" s="354"/>
      <c r="K414" s="354"/>
      <c r="L414" s="354"/>
      <c r="M414" s="354"/>
      <c r="N414" s="354"/>
      <c r="O414" s="354"/>
      <c r="P414" s="354"/>
      <c r="Q414" s="354"/>
      <c r="R414" s="354"/>
      <c r="S414" s="354"/>
      <c r="T414" s="354"/>
      <c r="U414" s="354"/>
      <c r="V414" s="354"/>
      <c r="W414" s="341"/>
      <c r="X414" s="341"/>
      <c r="Y414" s="341"/>
      <c r="Z414" s="341"/>
      <c r="AA414" s="341"/>
      <c r="AB414" s="341"/>
      <c r="AC414" s="341"/>
      <c r="AD414" s="341"/>
      <c r="AE414" s="298"/>
      <c r="AF414" s="298"/>
      <c r="AG414" s="298"/>
      <c r="AH414" s="298"/>
      <c r="AI414" s="341"/>
      <c r="AJ414" s="341"/>
      <c r="AK414" s="341"/>
      <c r="AL414" s="341"/>
    </row>
    <row r="415" spans="2:38" x14ac:dyDescent="0.25">
      <c r="B415" s="298"/>
      <c r="C415" s="298"/>
      <c r="D415" s="298"/>
      <c r="E415" s="298"/>
      <c r="F415" s="298"/>
      <c r="G415" s="298"/>
      <c r="H415" s="354"/>
      <c r="I415" s="354"/>
      <c r="J415" s="354"/>
      <c r="K415" s="354"/>
      <c r="L415" s="354"/>
      <c r="M415" s="354"/>
      <c r="N415" s="354"/>
      <c r="O415" s="354"/>
      <c r="P415" s="354"/>
      <c r="Q415" s="354"/>
      <c r="R415" s="354"/>
      <c r="S415" s="354"/>
      <c r="T415" s="354"/>
      <c r="U415" s="354"/>
      <c r="V415" s="354"/>
      <c r="W415" s="341"/>
      <c r="X415" s="341"/>
      <c r="Y415" s="341"/>
      <c r="Z415" s="341"/>
      <c r="AA415" s="341"/>
      <c r="AB415" s="341"/>
      <c r="AC415" s="341"/>
      <c r="AD415" s="341"/>
      <c r="AE415" s="298"/>
      <c r="AF415" s="298"/>
      <c r="AG415" s="298"/>
      <c r="AH415" s="298"/>
      <c r="AI415" s="341"/>
      <c r="AJ415" s="341"/>
      <c r="AK415" s="341"/>
      <c r="AL415" s="341"/>
    </row>
    <row r="416" spans="2:38" x14ac:dyDescent="0.25">
      <c r="B416" s="298"/>
      <c r="C416" s="298"/>
      <c r="D416" s="298"/>
      <c r="E416" s="298"/>
      <c r="F416" s="298"/>
      <c r="G416" s="298"/>
      <c r="H416" s="354"/>
      <c r="I416" s="354"/>
      <c r="J416" s="354"/>
      <c r="K416" s="354"/>
      <c r="L416" s="354"/>
      <c r="M416" s="354"/>
      <c r="N416" s="354"/>
      <c r="O416" s="354"/>
      <c r="P416" s="354"/>
      <c r="Q416" s="354"/>
      <c r="R416" s="354"/>
      <c r="S416" s="354"/>
      <c r="T416" s="354"/>
      <c r="U416" s="354"/>
      <c r="V416" s="354"/>
      <c r="W416" s="341"/>
      <c r="X416" s="341"/>
      <c r="Y416" s="341"/>
      <c r="Z416" s="341"/>
      <c r="AA416" s="341"/>
      <c r="AB416" s="341"/>
      <c r="AC416" s="341"/>
      <c r="AD416" s="341"/>
      <c r="AE416" s="298"/>
      <c r="AF416" s="298"/>
      <c r="AG416" s="298"/>
      <c r="AH416" s="298"/>
      <c r="AI416" s="341"/>
      <c r="AJ416" s="341"/>
      <c r="AK416" s="341"/>
      <c r="AL416" s="341"/>
    </row>
    <row r="417" spans="2:38" x14ac:dyDescent="0.25">
      <c r="B417" s="298"/>
      <c r="C417" s="298"/>
      <c r="D417" s="298"/>
      <c r="E417" s="298"/>
      <c r="F417" s="298"/>
      <c r="G417" s="298"/>
      <c r="H417" s="354"/>
      <c r="I417" s="354"/>
      <c r="J417" s="354"/>
      <c r="K417" s="354"/>
      <c r="L417" s="354"/>
      <c r="M417" s="354"/>
      <c r="N417" s="354"/>
      <c r="O417" s="354"/>
      <c r="P417" s="354"/>
      <c r="Q417" s="354"/>
      <c r="R417" s="354"/>
      <c r="S417" s="354"/>
      <c r="T417" s="354"/>
      <c r="U417" s="354"/>
      <c r="V417" s="354"/>
      <c r="W417" s="341"/>
      <c r="X417" s="341"/>
      <c r="Y417" s="341"/>
      <c r="Z417" s="341"/>
      <c r="AA417" s="341"/>
      <c r="AB417" s="341"/>
      <c r="AC417" s="341"/>
      <c r="AD417" s="341"/>
      <c r="AE417" s="298"/>
      <c r="AF417" s="298"/>
      <c r="AG417" s="298"/>
      <c r="AH417" s="298"/>
      <c r="AI417" s="341"/>
      <c r="AJ417" s="341"/>
      <c r="AK417" s="341"/>
      <c r="AL417" s="341"/>
    </row>
    <row r="418" spans="2:38" x14ac:dyDescent="0.25">
      <c r="B418" s="298"/>
      <c r="C418" s="298"/>
      <c r="D418" s="298"/>
      <c r="E418" s="298"/>
      <c r="F418" s="298"/>
      <c r="G418" s="298"/>
      <c r="H418" s="354"/>
      <c r="I418" s="354"/>
      <c r="J418" s="354"/>
      <c r="K418" s="354"/>
      <c r="L418" s="354"/>
      <c r="M418" s="354"/>
      <c r="N418" s="354"/>
      <c r="O418" s="354"/>
      <c r="P418" s="354"/>
      <c r="Q418" s="354"/>
      <c r="R418" s="354"/>
      <c r="S418" s="354"/>
      <c r="T418" s="354"/>
      <c r="U418" s="354"/>
      <c r="V418" s="354"/>
      <c r="W418" s="341"/>
      <c r="X418" s="341"/>
      <c r="Y418" s="341"/>
      <c r="Z418" s="341"/>
      <c r="AA418" s="341"/>
      <c r="AB418" s="341"/>
      <c r="AC418" s="341"/>
      <c r="AD418" s="341"/>
      <c r="AE418" s="298"/>
      <c r="AF418" s="298"/>
      <c r="AG418" s="298"/>
      <c r="AH418" s="298"/>
      <c r="AI418" s="341"/>
      <c r="AJ418" s="341"/>
      <c r="AK418" s="341"/>
      <c r="AL418" s="341"/>
    </row>
    <row r="419" spans="2:38" x14ac:dyDescent="0.25">
      <c r="B419" s="298"/>
      <c r="C419" s="298"/>
      <c r="D419" s="298"/>
      <c r="E419" s="298"/>
      <c r="F419" s="298"/>
      <c r="G419" s="298"/>
      <c r="H419" s="354"/>
      <c r="I419" s="354"/>
      <c r="J419" s="354"/>
      <c r="K419" s="354"/>
      <c r="L419" s="354"/>
      <c r="M419" s="354"/>
      <c r="N419" s="354"/>
      <c r="O419" s="354"/>
      <c r="P419" s="354"/>
      <c r="Q419" s="354"/>
      <c r="R419" s="354"/>
      <c r="S419" s="354"/>
      <c r="T419" s="354"/>
      <c r="U419" s="354"/>
      <c r="V419" s="354"/>
      <c r="W419" s="341"/>
      <c r="X419" s="341"/>
      <c r="Y419" s="341"/>
      <c r="Z419" s="341"/>
      <c r="AA419" s="341"/>
      <c r="AB419" s="341"/>
      <c r="AC419" s="341"/>
      <c r="AD419" s="341"/>
      <c r="AE419" s="298"/>
      <c r="AF419" s="298"/>
      <c r="AG419" s="298"/>
      <c r="AH419" s="298"/>
      <c r="AI419" s="341"/>
      <c r="AJ419" s="341"/>
      <c r="AK419" s="341"/>
      <c r="AL419" s="341"/>
    </row>
    <row r="420" spans="2:38" x14ac:dyDescent="0.25">
      <c r="B420" s="298"/>
      <c r="C420" s="298"/>
      <c r="D420" s="298"/>
      <c r="E420" s="298"/>
      <c r="F420" s="298"/>
      <c r="G420" s="298"/>
      <c r="H420" s="354"/>
      <c r="I420" s="354"/>
      <c r="J420" s="354"/>
      <c r="K420" s="354"/>
      <c r="L420" s="354"/>
      <c r="M420" s="354"/>
      <c r="N420" s="354"/>
      <c r="O420" s="354"/>
      <c r="P420" s="354"/>
      <c r="Q420" s="354"/>
      <c r="R420" s="354"/>
      <c r="S420" s="354"/>
      <c r="T420" s="354"/>
      <c r="U420" s="354"/>
      <c r="V420" s="354"/>
      <c r="W420" s="341"/>
      <c r="X420" s="341"/>
      <c r="Y420" s="341"/>
      <c r="Z420" s="341"/>
      <c r="AA420" s="341"/>
      <c r="AB420" s="341"/>
      <c r="AC420" s="341"/>
      <c r="AD420" s="341"/>
      <c r="AE420" s="298"/>
      <c r="AF420" s="298"/>
      <c r="AG420" s="298"/>
      <c r="AH420" s="298"/>
      <c r="AI420" s="341"/>
      <c r="AJ420" s="341"/>
      <c r="AK420" s="341"/>
      <c r="AL420" s="341"/>
    </row>
    <row r="421" spans="2:38" x14ac:dyDescent="0.25">
      <c r="B421" s="298"/>
      <c r="C421" s="298"/>
      <c r="D421" s="298"/>
      <c r="E421" s="298"/>
      <c r="F421" s="298"/>
      <c r="G421" s="298"/>
      <c r="H421" s="354"/>
      <c r="I421" s="354"/>
      <c r="J421" s="354"/>
      <c r="K421" s="354"/>
      <c r="L421" s="354"/>
      <c r="M421" s="354"/>
      <c r="N421" s="354"/>
      <c r="O421" s="354"/>
      <c r="P421" s="354"/>
      <c r="Q421" s="354"/>
      <c r="R421" s="354"/>
      <c r="S421" s="354"/>
      <c r="T421" s="354"/>
      <c r="U421" s="354"/>
      <c r="V421" s="354"/>
      <c r="W421" s="341"/>
      <c r="X421" s="341"/>
      <c r="Y421" s="341"/>
      <c r="Z421" s="341"/>
      <c r="AA421" s="341"/>
      <c r="AB421" s="341"/>
      <c r="AC421" s="341"/>
      <c r="AD421" s="341"/>
      <c r="AE421" s="298"/>
      <c r="AF421" s="298"/>
      <c r="AG421" s="298"/>
      <c r="AH421" s="298"/>
      <c r="AI421" s="341"/>
      <c r="AJ421" s="341"/>
      <c r="AK421" s="341"/>
      <c r="AL421" s="341"/>
    </row>
    <row r="422" spans="2:38" x14ac:dyDescent="0.25">
      <c r="B422" s="298"/>
      <c r="C422" s="298"/>
      <c r="D422" s="298"/>
      <c r="E422" s="298"/>
      <c r="F422" s="298"/>
      <c r="G422" s="298"/>
      <c r="H422" s="354"/>
      <c r="I422" s="354"/>
      <c r="J422" s="354"/>
      <c r="K422" s="354"/>
      <c r="L422" s="354"/>
      <c r="M422" s="354"/>
      <c r="N422" s="354"/>
      <c r="O422" s="354"/>
      <c r="P422" s="354"/>
      <c r="Q422" s="354"/>
      <c r="R422" s="354"/>
      <c r="S422" s="354"/>
      <c r="T422" s="354"/>
      <c r="U422" s="354"/>
      <c r="V422" s="354"/>
      <c r="W422" s="341"/>
      <c r="X422" s="341"/>
      <c r="Y422" s="341"/>
      <c r="Z422" s="341"/>
      <c r="AA422" s="341"/>
      <c r="AB422" s="341"/>
      <c r="AC422" s="341"/>
      <c r="AD422" s="341"/>
      <c r="AE422" s="298"/>
      <c r="AF422" s="298"/>
      <c r="AG422" s="298"/>
      <c r="AH422" s="298"/>
      <c r="AI422" s="341"/>
      <c r="AJ422" s="341"/>
      <c r="AK422" s="341"/>
      <c r="AL422" s="341"/>
    </row>
    <row r="423" spans="2:38" x14ac:dyDescent="0.25">
      <c r="B423" s="298"/>
      <c r="C423" s="298"/>
      <c r="D423" s="298"/>
      <c r="E423" s="298"/>
      <c r="F423" s="298"/>
      <c r="G423" s="298"/>
      <c r="H423" s="354"/>
      <c r="I423" s="354"/>
      <c r="J423" s="354"/>
      <c r="K423" s="354"/>
      <c r="L423" s="354"/>
      <c r="M423" s="354"/>
      <c r="N423" s="354"/>
      <c r="O423" s="354"/>
      <c r="P423" s="354"/>
      <c r="Q423" s="354"/>
      <c r="R423" s="354"/>
      <c r="S423" s="354"/>
      <c r="T423" s="354"/>
      <c r="U423" s="354"/>
      <c r="V423" s="354"/>
      <c r="W423" s="341"/>
      <c r="X423" s="341"/>
      <c r="Y423" s="341"/>
      <c r="Z423" s="341"/>
      <c r="AA423" s="341"/>
      <c r="AB423" s="341"/>
      <c r="AC423" s="341"/>
      <c r="AD423" s="341"/>
      <c r="AE423" s="298"/>
      <c r="AF423" s="298"/>
      <c r="AG423" s="298"/>
      <c r="AH423" s="298"/>
      <c r="AI423" s="341"/>
      <c r="AJ423" s="341"/>
      <c r="AK423" s="341"/>
      <c r="AL423" s="341"/>
    </row>
    <row r="424" spans="2:38" x14ac:dyDescent="0.25">
      <c r="B424" s="298"/>
      <c r="C424" s="298"/>
      <c r="D424" s="298"/>
      <c r="E424" s="298"/>
      <c r="F424" s="298"/>
      <c r="G424" s="298"/>
      <c r="H424" s="354"/>
      <c r="I424" s="354"/>
      <c r="J424" s="354"/>
      <c r="K424" s="354"/>
      <c r="L424" s="354"/>
      <c r="M424" s="354"/>
      <c r="N424" s="354"/>
      <c r="O424" s="354"/>
      <c r="P424" s="354"/>
      <c r="Q424" s="354"/>
      <c r="R424" s="354"/>
      <c r="S424" s="354"/>
      <c r="T424" s="354"/>
      <c r="U424" s="354"/>
      <c r="V424" s="354"/>
      <c r="W424" s="341"/>
      <c r="X424" s="341"/>
      <c r="Y424" s="341"/>
      <c r="Z424" s="341"/>
      <c r="AA424" s="341"/>
      <c r="AB424" s="341"/>
      <c r="AC424" s="341"/>
      <c r="AD424" s="341"/>
      <c r="AE424" s="298"/>
      <c r="AF424" s="298"/>
      <c r="AG424" s="298"/>
      <c r="AH424" s="298"/>
      <c r="AI424" s="341"/>
      <c r="AJ424" s="341"/>
      <c r="AK424" s="341"/>
      <c r="AL424" s="341"/>
    </row>
    <row r="425" spans="2:38" x14ac:dyDescent="0.25">
      <c r="B425" s="298"/>
      <c r="C425" s="298"/>
      <c r="D425" s="298"/>
      <c r="E425" s="298"/>
      <c r="F425" s="298"/>
      <c r="G425" s="298"/>
      <c r="H425" s="354"/>
      <c r="I425" s="354"/>
      <c r="J425" s="354"/>
      <c r="K425" s="354"/>
      <c r="L425" s="354"/>
      <c r="M425" s="354"/>
      <c r="N425" s="354"/>
      <c r="O425" s="354"/>
      <c r="P425" s="354"/>
      <c r="Q425" s="354"/>
      <c r="R425" s="354"/>
      <c r="S425" s="354"/>
      <c r="T425" s="354"/>
      <c r="U425" s="354"/>
      <c r="V425" s="354"/>
      <c r="W425" s="341"/>
      <c r="X425" s="341"/>
      <c r="Y425" s="341"/>
      <c r="Z425" s="341"/>
      <c r="AA425" s="341"/>
      <c r="AB425" s="341"/>
      <c r="AC425" s="341"/>
      <c r="AD425" s="341"/>
      <c r="AE425" s="298"/>
      <c r="AF425" s="298"/>
      <c r="AG425" s="298"/>
      <c r="AH425" s="298"/>
      <c r="AI425" s="341"/>
      <c r="AJ425" s="341"/>
      <c r="AK425" s="341"/>
      <c r="AL425" s="341"/>
    </row>
    <row r="426" spans="2:38" x14ac:dyDescent="0.25">
      <c r="B426" s="298"/>
      <c r="C426" s="298"/>
      <c r="D426" s="298"/>
      <c r="E426" s="298"/>
      <c r="F426" s="298"/>
      <c r="G426" s="298"/>
      <c r="H426" s="354"/>
      <c r="I426" s="354"/>
      <c r="J426" s="354"/>
      <c r="K426" s="354"/>
      <c r="L426" s="354"/>
      <c r="M426" s="354"/>
      <c r="N426" s="354"/>
      <c r="O426" s="354"/>
      <c r="P426" s="354"/>
      <c r="Q426" s="354"/>
      <c r="R426" s="354"/>
      <c r="S426" s="354"/>
      <c r="T426" s="354"/>
      <c r="U426" s="354"/>
      <c r="V426" s="354"/>
      <c r="W426" s="341"/>
      <c r="X426" s="341"/>
      <c r="Y426" s="341"/>
      <c r="Z426" s="341"/>
      <c r="AA426" s="341"/>
      <c r="AB426" s="341"/>
      <c r="AC426" s="341"/>
      <c r="AD426" s="341"/>
      <c r="AE426" s="298"/>
      <c r="AF426" s="298"/>
      <c r="AG426" s="298"/>
      <c r="AH426" s="298"/>
      <c r="AI426" s="341"/>
      <c r="AJ426" s="341"/>
      <c r="AK426" s="341"/>
      <c r="AL426" s="341"/>
    </row>
    <row r="427" spans="2:38" x14ac:dyDescent="0.25">
      <c r="B427" s="298"/>
      <c r="C427" s="298"/>
      <c r="D427" s="298"/>
      <c r="E427" s="298"/>
      <c r="F427" s="298"/>
      <c r="G427" s="298"/>
      <c r="H427" s="354"/>
      <c r="I427" s="354"/>
      <c r="J427" s="354"/>
      <c r="K427" s="354"/>
      <c r="L427" s="354"/>
      <c r="M427" s="354"/>
      <c r="N427" s="354"/>
      <c r="O427" s="354"/>
      <c r="P427" s="354"/>
      <c r="Q427" s="354"/>
      <c r="R427" s="354"/>
      <c r="S427" s="354"/>
      <c r="T427" s="354"/>
      <c r="U427" s="354"/>
      <c r="V427" s="354"/>
      <c r="W427" s="341"/>
      <c r="X427" s="341"/>
      <c r="Y427" s="341"/>
      <c r="Z427" s="341"/>
      <c r="AA427" s="341"/>
      <c r="AB427" s="341"/>
      <c r="AC427" s="341"/>
      <c r="AD427" s="341"/>
      <c r="AE427" s="298"/>
      <c r="AF427" s="298"/>
      <c r="AG427" s="298"/>
      <c r="AH427" s="298"/>
      <c r="AI427" s="341"/>
      <c r="AJ427" s="341"/>
      <c r="AK427" s="341"/>
      <c r="AL427" s="341"/>
    </row>
    <row r="428" spans="2:38" x14ac:dyDescent="0.25">
      <c r="B428" s="298"/>
      <c r="C428" s="298"/>
      <c r="D428" s="298"/>
      <c r="E428" s="298"/>
      <c r="F428" s="298"/>
      <c r="G428" s="298"/>
      <c r="H428" s="354"/>
      <c r="I428" s="354"/>
      <c r="J428" s="354"/>
      <c r="K428" s="354"/>
      <c r="L428" s="354"/>
      <c r="M428" s="354"/>
      <c r="N428" s="354"/>
      <c r="O428" s="354"/>
      <c r="P428" s="354"/>
      <c r="Q428" s="354"/>
      <c r="R428" s="354"/>
      <c r="S428" s="354"/>
      <c r="T428" s="354"/>
      <c r="U428" s="354"/>
      <c r="V428" s="354"/>
      <c r="W428" s="341"/>
      <c r="X428" s="341"/>
      <c r="Y428" s="341"/>
      <c r="Z428" s="341"/>
      <c r="AA428" s="341"/>
      <c r="AB428" s="341"/>
      <c r="AC428" s="341"/>
      <c r="AD428" s="341"/>
      <c r="AE428" s="298"/>
      <c r="AF428" s="298"/>
      <c r="AG428" s="298"/>
      <c r="AH428" s="298"/>
      <c r="AI428" s="341"/>
      <c r="AJ428" s="341"/>
      <c r="AK428" s="341"/>
      <c r="AL428" s="341"/>
    </row>
    <row r="429" spans="2:38" x14ac:dyDescent="0.25">
      <c r="B429" s="298"/>
      <c r="C429" s="298"/>
      <c r="D429" s="298"/>
      <c r="E429" s="298"/>
      <c r="F429" s="298"/>
      <c r="G429" s="298"/>
      <c r="H429" s="354"/>
      <c r="I429" s="354"/>
      <c r="J429" s="354"/>
      <c r="K429" s="354"/>
      <c r="L429" s="354"/>
      <c r="M429" s="354"/>
      <c r="N429" s="354"/>
      <c r="O429" s="354"/>
      <c r="P429" s="354"/>
      <c r="Q429" s="354"/>
      <c r="R429" s="354"/>
      <c r="S429" s="354"/>
      <c r="T429" s="354"/>
      <c r="U429" s="354"/>
      <c r="V429" s="354"/>
      <c r="W429" s="341"/>
      <c r="X429" s="341"/>
      <c r="Y429" s="341"/>
      <c r="Z429" s="341"/>
      <c r="AA429" s="341"/>
      <c r="AB429" s="341"/>
      <c r="AC429" s="341"/>
      <c r="AD429" s="341"/>
      <c r="AE429" s="298"/>
      <c r="AF429" s="298"/>
      <c r="AG429" s="298"/>
      <c r="AH429" s="298"/>
      <c r="AI429" s="341"/>
      <c r="AJ429" s="341"/>
      <c r="AK429" s="341"/>
      <c r="AL429" s="341"/>
    </row>
    <row r="430" spans="2:38" x14ac:dyDescent="0.25">
      <c r="B430" s="298"/>
      <c r="C430" s="298"/>
      <c r="D430" s="298"/>
      <c r="E430" s="298"/>
      <c r="F430" s="298"/>
      <c r="G430" s="298"/>
      <c r="H430" s="354"/>
      <c r="I430" s="354"/>
      <c r="J430" s="354"/>
      <c r="K430" s="354"/>
      <c r="L430" s="354"/>
      <c r="M430" s="354"/>
      <c r="N430" s="354"/>
      <c r="O430" s="354"/>
      <c r="P430" s="354"/>
      <c r="Q430" s="354"/>
      <c r="R430" s="354"/>
      <c r="S430" s="354"/>
      <c r="T430" s="354"/>
      <c r="U430" s="354"/>
      <c r="V430" s="354"/>
      <c r="W430" s="341"/>
      <c r="X430" s="341"/>
      <c r="Y430" s="341"/>
      <c r="Z430" s="341"/>
      <c r="AA430" s="341"/>
      <c r="AB430" s="341"/>
      <c r="AC430" s="341"/>
      <c r="AD430" s="341"/>
      <c r="AE430" s="298"/>
      <c r="AF430" s="298"/>
      <c r="AG430" s="298"/>
      <c r="AH430" s="298"/>
      <c r="AI430" s="341"/>
      <c r="AJ430" s="341"/>
      <c r="AK430" s="341"/>
      <c r="AL430" s="341"/>
    </row>
    <row r="431" spans="2:38" x14ac:dyDescent="0.25">
      <c r="B431" s="298"/>
      <c r="C431" s="298"/>
      <c r="D431" s="298"/>
      <c r="E431" s="298"/>
      <c r="F431" s="298"/>
      <c r="G431" s="298"/>
      <c r="H431" s="354"/>
      <c r="I431" s="354"/>
      <c r="J431" s="354"/>
      <c r="K431" s="354"/>
      <c r="L431" s="354"/>
      <c r="M431" s="354"/>
      <c r="N431" s="354"/>
      <c r="O431" s="354"/>
      <c r="P431" s="354"/>
      <c r="Q431" s="354"/>
      <c r="R431" s="354"/>
      <c r="S431" s="354"/>
      <c r="T431" s="354"/>
      <c r="U431" s="354"/>
      <c r="V431" s="354"/>
      <c r="W431" s="341"/>
      <c r="X431" s="341"/>
      <c r="Y431" s="341"/>
      <c r="Z431" s="341"/>
      <c r="AA431" s="341"/>
      <c r="AB431" s="341"/>
      <c r="AC431" s="341"/>
      <c r="AD431" s="341"/>
      <c r="AE431" s="298"/>
      <c r="AF431" s="298"/>
      <c r="AG431" s="298"/>
      <c r="AH431" s="298"/>
      <c r="AI431" s="341"/>
      <c r="AJ431" s="341"/>
      <c r="AK431" s="341"/>
      <c r="AL431" s="341"/>
    </row>
    <row r="432" spans="2:38" x14ac:dyDescent="0.25">
      <c r="B432" s="298"/>
      <c r="C432" s="298"/>
      <c r="D432" s="298"/>
      <c r="E432" s="298"/>
      <c r="F432" s="298"/>
      <c r="G432" s="298"/>
      <c r="H432" s="354"/>
      <c r="I432" s="354"/>
      <c r="J432" s="354"/>
      <c r="K432" s="354"/>
      <c r="L432" s="354"/>
      <c r="M432" s="354"/>
      <c r="N432" s="354"/>
      <c r="O432" s="354"/>
      <c r="P432" s="354"/>
      <c r="Q432" s="354"/>
      <c r="R432" s="354"/>
      <c r="S432" s="354"/>
      <c r="T432" s="354"/>
      <c r="U432" s="354"/>
      <c r="V432" s="354"/>
      <c r="W432" s="341"/>
      <c r="X432" s="341"/>
      <c r="Y432" s="341"/>
      <c r="Z432" s="341"/>
      <c r="AA432" s="341"/>
      <c r="AB432" s="341"/>
      <c r="AC432" s="341"/>
      <c r="AD432" s="341"/>
      <c r="AE432" s="298"/>
      <c r="AF432" s="298"/>
      <c r="AG432" s="298"/>
      <c r="AH432" s="298"/>
      <c r="AI432" s="341"/>
      <c r="AJ432" s="341"/>
      <c r="AK432" s="341"/>
      <c r="AL432" s="341"/>
    </row>
    <row r="433" spans="2:38" x14ac:dyDescent="0.25">
      <c r="B433" s="298"/>
      <c r="C433" s="298"/>
      <c r="D433" s="298"/>
      <c r="E433" s="298"/>
      <c r="F433" s="298"/>
      <c r="G433" s="298"/>
      <c r="H433" s="354"/>
      <c r="I433" s="354"/>
      <c r="J433" s="354"/>
      <c r="K433" s="354"/>
      <c r="L433" s="354"/>
      <c r="M433" s="354"/>
      <c r="N433" s="354"/>
      <c r="O433" s="354"/>
      <c r="P433" s="354"/>
      <c r="Q433" s="354"/>
      <c r="R433" s="354"/>
      <c r="S433" s="354"/>
      <c r="T433" s="354"/>
      <c r="U433" s="354"/>
      <c r="V433" s="354"/>
      <c r="W433" s="341"/>
      <c r="X433" s="341"/>
      <c r="Y433" s="341"/>
      <c r="Z433" s="341"/>
      <c r="AA433" s="341"/>
      <c r="AB433" s="341"/>
      <c r="AC433" s="341"/>
      <c r="AD433" s="341"/>
      <c r="AE433" s="298"/>
      <c r="AF433" s="298"/>
      <c r="AG433" s="298"/>
      <c r="AH433" s="298"/>
      <c r="AI433" s="341"/>
      <c r="AJ433" s="341"/>
      <c r="AK433" s="341"/>
      <c r="AL433" s="341"/>
    </row>
    <row r="434" spans="2:38" x14ac:dyDescent="0.25">
      <c r="B434" s="298"/>
      <c r="C434" s="298"/>
      <c r="D434" s="298"/>
      <c r="E434" s="298"/>
      <c r="F434" s="298"/>
      <c r="G434" s="298"/>
      <c r="H434" s="354"/>
      <c r="I434" s="354"/>
      <c r="J434" s="354"/>
      <c r="K434" s="354"/>
      <c r="L434" s="354"/>
      <c r="M434" s="354"/>
      <c r="N434" s="354"/>
      <c r="O434" s="354"/>
      <c r="P434" s="354"/>
      <c r="Q434" s="354"/>
      <c r="R434" s="354"/>
      <c r="S434" s="354"/>
      <c r="T434" s="354"/>
      <c r="U434" s="354"/>
      <c r="V434" s="354"/>
      <c r="W434" s="341"/>
      <c r="X434" s="341"/>
      <c r="Y434" s="341"/>
      <c r="Z434" s="341"/>
      <c r="AA434" s="341"/>
      <c r="AB434" s="341"/>
      <c r="AC434" s="341"/>
      <c r="AD434" s="341"/>
      <c r="AE434" s="298"/>
      <c r="AF434" s="298"/>
      <c r="AG434" s="298"/>
      <c r="AH434" s="298"/>
      <c r="AI434" s="341"/>
      <c r="AJ434" s="341"/>
      <c r="AK434" s="341"/>
      <c r="AL434" s="341"/>
    </row>
    <row r="435" spans="2:38" x14ac:dyDescent="0.25">
      <c r="B435" s="298"/>
      <c r="C435" s="298"/>
      <c r="D435" s="298"/>
      <c r="E435" s="298"/>
      <c r="F435" s="298"/>
      <c r="G435" s="298"/>
      <c r="H435" s="354"/>
      <c r="I435" s="354"/>
      <c r="J435" s="354"/>
      <c r="K435" s="354"/>
      <c r="L435" s="354"/>
      <c r="M435" s="354"/>
      <c r="N435" s="354"/>
      <c r="O435" s="354"/>
      <c r="P435" s="354"/>
      <c r="Q435" s="354"/>
      <c r="R435" s="354"/>
      <c r="S435" s="354"/>
      <c r="T435" s="354"/>
      <c r="U435" s="354"/>
      <c r="V435" s="354"/>
      <c r="W435" s="341"/>
      <c r="X435" s="341"/>
      <c r="Y435" s="341"/>
      <c r="Z435" s="341"/>
      <c r="AA435" s="341"/>
      <c r="AB435" s="341"/>
      <c r="AC435" s="341"/>
      <c r="AD435" s="341"/>
      <c r="AE435" s="298"/>
      <c r="AF435" s="298"/>
      <c r="AG435" s="298"/>
      <c r="AH435" s="298"/>
      <c r="AI435" s="341"/>
      <c r="AJ435" s="341"/>
      <c r="AK435" s="341"/>
      <c r="AL435" s="341"/>
    </row>
    <row r="436" spans="2:38" x14ac:dyDescent="0.25">
      <c r="B436" s="298"/>
      <c r="C436" s="298"/>
      <c r="D436" s="298"/>
      <c r="E436" s="298"/>
      <c r="F436" s="298"/>
      <c r="G436" s="298"/>
      <c r="H436" s="354"/>
      <c r="I436" s="354"/>
      <c r="J436" s="354"/>
      <c r="K436" s="354"/>
      <c r="L436" s="354"/>
      <c r="M436" s="354"/>
      <c r="N436" s="354"/>
      <c r="O436" s="354"/>
      <c r="P436" s="354"/>
      <c r="Q436" s="354"/>
      <c r="R436" s="354"/>
      <c r="S436" s="354"/>
      <c r="T436" s="354"/>
      <c r="U436" s="354"/>
      <c r="V436" s="354"/>
      <c r="W436" s="341"/>
      <c r="X436" s="341"/>
      <c r="Y436" s="341"/>
      <c r="Z436" s="341"/>
      <c r="AA436" s="341"/>
      <c r="AB436" s="341"/>
      <c r="AC436" s="341"/>
      <c r="AD436" s="341"/>
      <c r="AE436" s="298"/>
      <c r="AF436" s="298"/>
      <c r="AG436" s="298"/>
      <c r="AH436" s="298"/>
      <c r="AI436" s="341"/>
      <c r="AJ436" s="341"/>
      <c r="AK436" s="341"/>
      <c r="AL436" s="341"/>
    </row>
    <row r="437" spans="2:38" x14ac:dyDescent="0.25">
      <c r="B437" s="298"/>
      <c r="C437" s="298"/>
      <c r="D437" s="298"/>
      <c r="E437" s="298"/>
      <c r="F437" s="298"/>
      <c r="G437" s="298"/>
      <c r="H437" s="354"/>
      <c r="I437" s="354"/>
      <c r="J437" s="354"/>
      <c r="K437" s="354"/>
      <c r="L437" s="354"/>
      <c r="M437" s="354"/>
      <c r="N437" s="354"/>
      <c r="O437" s="354"/>
      <c r="P437" s="354"/>
      <c r="Q437" s="354"/>
      <c r="R437" s="354"/>
      <c r="S437" s="354"/>
      <c r="T437" s="354"/>
      <c r="U437" s="354"/>
      <c r="V437" s="354"/>
      <c r="W437" s="341"/>
      <c r="X437" s="341"/>
      <c r="Y437" s="341"/>
      <c r="Z437" s="341"/>
      <c r="AA437" s="341"/>
      <c r="AB437" s="341"/>
      <c r="AC437" s="341"/>
      <c r="AD437" s="341"/>
      <c r="AE437" s="298"/>
      <c r="AF437" s="298"/>
      <c r="AG437" s="298"/>
      <c r="AH437" s="298"/>
      <c r="AI437" s="341"/>
      <c r="AJ437" s="341"/>
      <c r="AK437" s="341"/>
      <c r="AL437" s="341"/>
    </row>
    <row r="438" spans="2:38" x14ac:dyDescent="0.25">
      <c r="B438" s="298"/>
      <c r="C438" s="298"/>
      <c r="D438" s="298"/>
      <c r="E438" s="298"/>
      <c r="F438" s="298"/>
      <c r="G438" s="298"/>
      <c r="H438" s="354"/>
      <c r="I438" s="354"/>
      <c r="J438" s="354"/>
      <c r="K438" s="354"/>
      <c r="L438" s="354"/>
      <c r="M438" s="354"/>
      <c r="N438" s="354"/>
      <c r="O438" s="354"/>
      <c r="P438" s="354"/>
      <c r="Q438" s="354"/>
      <c r="R438" s="354"/>
      <c r="S438" s="354"/>
      <c r="T438" s="354"/>
      <c r="U438" s="354"/>
      <c r="V438" s="354"/>
      <c r="W438" s="341"/>
      <c r="X438" s="341"/>
      <c r="Y438" s="341"/>
      <c r="Z438" s="341"/>
      <c r="AA438" s="341"/>
      <c r="AB438" s="341"/>
      <c r="AC438" s="341"/>
      <c r="AD438" s="341"/>
      <c r="AE438" s="298"/>
      <c r="AF438" s="298"/>
      <c r="AG438" s="298"/>
      <c r="AH438" s="298"/>
      <c r="AI438" s="341"/>
      <c r="AJ438" s="341"/>
      <c r="AK438" s="341"/>
      <c r="AL438" s="341"/>
    </row>
    <row r="439" spans="2:38" x14ac:dyDescent="0.25">
      <c r="B439" s="298"/>
      <c r="C439" s="298"/>
      <c r="D439" s="298"/>
      <c r="E439" s="298"/>
      <c r="F439" s="298"/>
      <c r="G439" s="298"/>
      <c r="H439" s="354"/>
      <c r="I439" s="354"/>
      <c r="J439" s="354"/>
      <c r="K439" s="354"/>
      <c r="L439" s="354"/>
      <c r="M439" s="354"/>
      <c r="N439" s="354"/>
      <c r="O439" s="354"/>
      <c r="P439" s="354"/>
      <c r="Q439" s="354"/>
      <c r="R439" s="354"/>
      <c r="S439" s="354"/>
      <c r="T439" s="354"/>
      <c r="U439" s="354"/>
      <c r="V439" s="354"/>
      <c r="W439" s="341"/>
      <c r="X439" s="341"/>
      <c r="Y439" s="341"/>
      <c r="Z439" s="341"/>
      <c r="AA439" s="341"/>
      <c r="AB439" s="341"/>
      <c r="AC439" s="341"/>
      <c r="AD439" s="341"/>
      <c r="AE439" s="298"/>
      <c r="AF439" s="298"/>
      <c r="AG439" s="298"/>
      <c r="AH439" s="298"/>
      <c r="AI439" s="341"/>
      <c r="AJ439" s="341"/>
      <c r="AK439" s="341"/>
      <c r="AL439" s="341"/>
    </row>
    <row r="440" spans="2:38" x14ac:dyDescent="0.25">
      <c r="B440" s="298"/>
      <c r="C440" s="298"/>
      <c r="D440" s="298"/>
      <c r="E440" s="298"/>
      <c r="F440" s="298"/>
      <c r="G440" s="298"/>
      <c r="H440" s="354"/>
      <c r="I440" s="354"/>
      <c r="J440" s="354"/>
      <c r="K440" s="354"/>
      <c r="L440" s="354"/>
      <c r="M440" s="354"/>
      <c r="N440" s="354"/>
      <c r="O440" s="354"/>
      <c r="P440" s="354"/>
      <c r="Q440" s="354"/>
      <c r="R440" s="354"/>
      <c r="S440" s="354"/>
      <c r="T440" s="354"/>
      <c r="U440" s="354"/>
      <c r="V440" s="354"/>
      <c r="W440" s="341"/>
      <c r="X440" s="341"/>
      <c r="Y440" s="341"/>
      <c r="Z440" s="341"/>
      <c r="AA440" s="341"/>
      <c r="AB440" s="341"/>
      <c r="AC440" s="341"/>
      <c r="AD440" s="341"/>
      <c r="AE440" s="298"/>
      <c r="AF440" s="298"/>
      <c r="AG440" s="298"/>
      <c r="AH440" s="298"/>
      <c r="AI440" s="341"/>
      <c r="AJ440" s="341"/>
      <c r="AK440" s="341"/>
      <c r="AL440" s="341"/>
    </row>
    <row r="441" spans="2:38" x14ac:dyDescent="0.25">
      <c r="B441" s="298"/>
      <c r="C441" s="298"/>
      <c r="D441" s="298"/>
      <c r="E441" s="298"/>
      <c r="F441" s="298"/>
      <c r="G441" s="298"/>
      <c r="H441" s="354"/>
      <c r="I441" s="354"/>
      <c r="J441" s="354"/>
      <c r="K441" s="354"/>
      <c r="L441" s="354"/>
      <c r="M441" s="354"/>
      <c r="N441" s="354"/>
      <c r="O441" s="354"/>
      <c r="P441" s="354"/>
      <c r="Q441" s="354"/>
      <c r="R441" s="354"/>
      <c r="S441" s="354"/>
      <c r="T441" s="354"/>
      <c r="U441" s="354"/>
      <c r="V441" s="354"/>
      <c r="W441" s="341"/>
      <c r="X441" s="341"/>
      <c r="Y441" s="341"/>
      <c r="Z441" s="341"/>
      <c r="AA441" s="341"/>
      <c r="AB441" s="341"/>
      <c r="AC441" s="341"/>
      <c r="AD441" s="341"/>
      <c r="AE441" s="298"/>
      <c r="AF441" s="298"/>
      <c r="AG441" s="298"/>
      <c r="AH441" s="298"/>
      <c r="AI441" s="341"/>
      <c r="AJ441" s="341"/>
      <c r="AK441" s="341"/>
      <c r="AL441" s="341"/>
    </row>
    <row r="442" spans="2:38" x14ac:dyDescent="0.25">
      <c r="B442" s="298"/>
      <c r="C442" s="298"/>
      <c r="D442" s="298"/>
      <c r="E442" s="298"/>
      <c r="F442" s="298"/>
      <c r="G442" s="298"/>
      <c r="H442" s="354"/>
      <c r="I442" s="354"/>
      <c r="J442" s="354"/>
      <c r="K442" s="354"/>
      <c r="L442" s="354"/>
      <c r="M442" s="354"/>
      <c r="N442" s="354"/>
      <c r="O442" s="354"/>
      <c r="P442" s="354"/>
      <c r="Q442" s="354"/>
      <c r="R442" s="354"/>
      <c r="S442" s="354"/>
      <c r="T442" s="354"/>
      <c r="U442" s="354"/>
      <c r="V442" s="354"/>
      <c r="W442" s="341"/>
      <c r="X442" s="341"/>
      <c r="Y442" s="341"/>
      <c r="Z442" s="341"/>
      <c r="AA442" s="341"/>
      <c r="AB442" s="341"/>
      <c r="AC442" s="341"/>
      <c r="AD442" s="341"/>
      <c r="AE442" s="298"/>
      <c r="AF442" s="298"/>
      <c r="AG442" s="298"/>
      <c r="AH442" s="298"/>
      <c r="AI442" s="341"/>
      <c r="AJ442" s="341"/>
      <c r="AK442" s="341"/>
      <c r="AL442" s="341"/>
    </row>
    <row r="443" spans="2:38" x14ac:dyDescent="0.25">
      <c r="B443" s="298"/>
      <c r="C443" s="298"/>
      <c r="D443" s="298"/>
      <c r="E443" s="298"/>
      <c r="F443" s="298"/>
      <c r="G443" s="298"/>
      <c r="H443" s="354"/>
      <c r="I443" s="354"/>
      <c r="J443" s="354"/>
      <c r="K443" s="354"/>
      <c r="L443" s="354"/>
      <c r="M443" s="354"/>
      <c r="N443" s="354"/>
      <c r="O443" s="354"/>
      <c r="P443" s="354"/>
      <c r="Q443" s="354"/>
      <c r="R443" s="354"/>
      <c r="S443" s="354"/>
      <c r="T443" s="354"/>
      <c r="U443" s="354"/>
      <c r="V443" s="354"/>
      <c r="W443" s="341"/>
      <c r="X443" s="341"/>
      <c r="Y443" s="341"/>
      <c r="Z443" s="341"/>
      <c r="AA443" s="341"/>
      <c r="AB443" s="341"/>
      <c r="AC443" s="341"/>
      <c r="AD443" s="341"/>
      <c r="AE443" s="298"/>
      <c r="AF443" s="298"/>
      <c r="AG443" s="298"/>
      <c r="AH443" s="298"/>
      <c r="AI443" s="341"/>
      <c r="AJ443" s="341"/>
      <c r="AK443" s="341"/>
      <c r="AL443" s="341"/>
    </row>
    <row r="444" spans="2:38" x14ac:dyDescent="0.25">
      <c r="B444" s="298"/>
      <c r="C444" s="298"/>
      <c r="D444" s="298"/>
      <c r="E444" s="298"/>
      <c r="F444" s="298"/>
      <c r="G444" s="298"/>
      <c r="H444" s="354"/>
      <c r="I444" s="354"/>
      <c r="J444" s="354"/>
      <c r="K444" s="354"/>
      <c r="L444" s="354"/>
      <c r="M444" s="354"/>
      <c r="N444" s="354"/>
      <c r="O444" s="354"/>
      <c r="P444" s="354"/>
      <c r="Q444" s="354"/>
      <c r="R444" s="354"/>
      <c r="S444" s="354"/>
      <c r="T444" s="354"/>
      <c r="U444" s="354"/>
      <c r="V444" s="354"/>
      <c r="W444" s="341"/>
      <c r="X444" s="341"/>
      <c r="Y444" s="341"/>
      <c r="Z444" s="341"/>
      <c r="AA444" s="341"/>
      <c r="AB444" s="341"/>
      <c r="AC444" s="341"/>
      <c r="AD444" s="341"/>
      <c r="AE444" s="298"/>
      <c r="AF444" s="298"/>
      <c r="AG444" s="298"/>
      <c r="AH444" s="298"/>
      <c r="AI444" s="341"/>
      <c r="AJ444" s="341"/>
      <c r="AK444" s="341"/>
      <c r="AL444" s="341"/>
    </row>
    <row r="445" spans="2:38" x14ac:dyDescent="0.25">
      <c r="B445" s="298"/>
      <c r="C445" s="298"/>
      <c r="D445" s="298"/>
      <c r="E445" s="298"/>
      <c r="F445" s="298"/>
      <c r="G445" s="298"/>
      <c r="H445" s="354"/>
      <c r="I445" s="354"/>
      <c r="J445" s="354"/>
      <c r="K445" s="354"/>
      <c r="L445" s="354"/>
      <c r="M445" s="354"/>
      <c r="N445" s="354"/>
      <c r="O445" s="354"/>
      <c r="P445" s="354"/>
      <c r="Q445" s="354"/>
      <c r="R445" s="354"/>
      <c r="S445" s="354"/>
      <c r="T445" s="354"/>
      <c r="U445" s="354"/>
      <c r="V445" s="354"/>
      <c r="W445" s="341"/>
      <c r="X445" s="341"/>
      <c r="Y445" s="341"/>
      <c r="Z445" s="341"/>
      <c r="AA445" s="341"/>
      <c r="AB445" s="341"/>
      <c r="AC445" s="341"/>
      <c r="AD445" s="341"/>
      <c r="AE445" s="298"/>
      <c r="AF445" s="298"/>
      <c r="AG445" s="298"/>
      <c r="AH445" s="298"/>
      <c r="AI445" s="341"/>
      <c r="AJ445" s="341"/>
      <c r="AK445" s="341"/>
      <c r="AL445" s="341"/>
    </row>
    <row r="446" spans="2:38" x14ac:dyDescent="0.25">
      <c r="B446" s="298"/>
      <c r="C446" s="298"/>
      <c r="D446" s="298"/>
      <c r="E446" s="298"/>
      <c r="F446" s="298"/>
      <c r="G446" s="298"/>
      <c r="H446" s="354"/>
      <c r="I446" s="354"/>
      <c r="J446" s="354"/>
      <c r="K446" s="354"/>
      <c r="L446" s="354"/>
      <c r="M446" s="354"/>
      <c r="N446" s="354"/>
      <c r="O446" s="354"/>
      <c r="P446" s="354"/>
      <c r="Q446" s="354"/>
      <c r="R446" s="354"/>
      <c r="S446" s="354"/>
      <c r="T446" s="354"/>
      <c r="U446" s="354"/>
      <c r="V446" s="354"/>
      <c r="W446" s="341"/>
      <c r="X446" s="341"/>
      <c r="Y446" s="341"/>
      <c r="Z446" s="341"/>
      <c r="AA446" s="341"/>
      <c r="AB446" s="341"/>
      <c r="AC446" s="341"/>
      <c r="AD446" s="341"/>
      <c r="AE446" s="298"/>
      <c r="AF446" s="298"/>
      <c r="AG446" s="298"/>
      <c r="AH446" s="298"/>
      <c r="AI446" s="341"/>
      <c r="AJ446" s="341"/>
      <c r="AK446" s="341"/>
      <c r="AL446" s="341"/>
    </row>
    <row r="447" spans="2:38" x14ac:dyDescent="0.25">
      <c r="B447" s="298"/>
      <c r="C447" s="298"/>
      <c r="D447" s="298"/>
      <c r="E447" s="298"/>
      <c r="F447" s="298"/>
      <c r="G447" s="298"/>
      <c r="H447" s="354"/>
      <c r="I447" s="354"/>
      <c r="J447" s="354"/>
      <c r="K447" s="354"/>
      <c r="L447" s="354"/>
      <c r="M447" s="354"/>
      <c r="N447" s="354"/>
      <c r="O447" s="354"/>
      <c r="P447" s="354"/>
      <c r="Q447" s="354"/>
      <c r="R447" s="354"/>
      <c r="S447" s="354"/>
      <c r="T447" s="354"/>
      <c r="U447" s="354"/>
      <c r="V447" s="354"/>
      <c r="W447" s="341"/>
      <c r="X447" s="341"/>
      <c r="Y447" s="341"/>
      <c r="Z447" s="341"/>
      <c r="AA447" s="341"/>
      <c r="AB447" s="341"/>
      <c r="AC447" s="341"/>
      <c r="AD447" s="341"/>
      <c r="AE447" s="298"/>
      <c r="AF447" s="298"/>
      <c r="AG447" s="298"/>
      <c r="AH447" s="298"/>
      <c r="AI447" s="341"/>
      <c r="AJ447" s="341"/>
      <c r="AK447" s="341"/>
      <c r="AL447" s="341"/>
    </row>
    <row r="448" spans="2:38" x14ac:dyDescent="0.25">
      <c r="B448" s="298"/>
      <c r="C448" s="298"/>
      <c r="D448" s="298"/>
      <c r="E448" s="298"/>
      <c r="F448" s="298"/>
      <c r="G448" s="298"/>
      <c r="H448" s="354"/>
      <c r="I448" s="354"/>
      <c r="J448" s="354"/>
      <c r="K448" s="354"/>
      <c r="L448" s="354"/>
      <c r="M448" s="354"/>
      <c r="N448" s="354"/>
      <c r="O448" s="354"/>
      <c r="P448" s="354"/>
      <c r="Q448" s="354"/>
      <c r="R448" s="354"/>
      <c r="S448" s="354"/>
      <c r="T448" s="354"/>
      <c r="U448" s="354"/>
      <c r="V448" s="354"/>
      <c r="W448" s="341"/>
      <c r="X448" s="341"/>
      <c r="Y448" s="341"/>
      <c r="Z448" s="341"/>
      <c r="AA448" s="341"/>
      <c r="AB448" s="341"/>
      <c r="AC448" s="341"/>
      <c r="AD448" s="341"/>
      <c r="AE448" s="298"/>
      <c r="AF448" s="298"/>
      <c r="AG448" s="298"/>
      <c r="AH448" s="298"/>
      <c r="AI448" s="341"/>
      <c r="AJ448" s="341"/>
      <c r="AK448" s="341"/>
      <c r="AL448" s="341"/>
    </row>
    <row r="449" spans="2:38" x14ac:dyDescent="0.25">
      <c r="B449" s="298"/>
      <c r="C449" s="298"/>
      <c r="D449" s="298"/>
      <c r="E449" s="298"/>
      <c r="F449" s="298"/>
      <c r="G449" s="298"/>
      <c r="H449" s="354"/>
      <c r="I449" s="354"/>
      <c r="J449" s="354"/>
      <c r="K449" s="354"/>
      <c r="L449" s="354"/>
      <c r="M449" s="354"/>
      <c r="N449" s="354"/>
      <c r="O449" s="354"/>
      <c r="P449" s="354"/>
      <c r="Q449" s="354"/>
      <c r="R449" s="354"/>
      <c r="S449" s="354"/>
      <c r="T449" s="354"/>
      <c r="U449" s="354"/>
      <c r="V449" s="354"/>
      <c r="W449" s="341"/>
      <c r="X449" s="341"/>
      <c r="Y449" s="341"/>
      <c r="Z449" s="341"/>
      <c r="AA449" s="341"/>
      <c r="AB449" s="341"/>
      <c r="AC449" s="341"/>
      <c r="AD449" s="341"/>
      <c r="AE449" s="298"/>
      <c r="AF449" s="298"/>
      <c r="AG449" s="298"/>
      <c r="AH449" s="298"/>
      <c r="AI449" s="341"/>
      <c r="AJ449" s="341"/>
      <c r="AK449" s="341"/>
      <c r="AL449" s="341"/>
    </row>
    <row r="450" spans="2:38" x14ac:dyDescent="0.25">
      <c r="B450" s="298"/>
      <c r="C450" s="298"/>
      <c r="D450" s="298"/>
      <c r="E450" s="298"/>
      <c r="F450" s="298"/>
      <c r="G450" s="298"/>
      <c r="H450" s="354"/>
      <c r="I450" s="354"/>
      <c r="J450" s="354"/>
      <c r="K450" s="354"/>
      <c r="L450" s="354"/>
      <c r="M450" s="354"/>
      <c r="N450" s="354"/>
      <c r="O450" s="354"/>
      <c r="P450" s="354"/>
      <c r="Q450" s="354"/>
      <c r="R450" s="354"/>
      <c r="S450" s="354"/>
      <c r="T450" s="354"/>
      <c r="U450" s="354"/>
      <c r="V450" s="354"/>
      <c r="W450" s="341"/>
      <c r="X450" s="341"/>
      <c r="Y450" s="341"/>
      <c r="Z450" s="341"/>
      <c r="AA450" s="341"/>
      <c r="AB450" s="341"/>
      <c r="AC450" s="341"/>
      <c r="AD450" s="341"/>
      <c r="AE450" s="298"/>
      <c r="AF450" s="298"/>
      <c r="AG450" s="298"/>
      <c r="AH450" s="298"/>
      <c r="AI450" s="341"/>
      <c r="AJ450" s="341"/>
      <c r="AK450" s="341"/>
      <c r="AL450" s="341"/>
    </row>
    <row r="451" spans="2:38" x14ac:dyDescent="0.25">
      <c r="B451" s="298"/>
      <c r="C451" s="298"/>
      <c r="D451" s="298"/>
      <c r="E451" s="298"/>
      <c r="F451" s="298"/>
      <c r="G451" s="298"/>
      <c r="H451" s="354"/>
      <c r="I451" s="354"/>
      <c r="J451" s="354"/>
      <c r="K451" s="354"/>
      <c r="L451" s="354"/>
      <c r="M451" s="354"/>
      <c r="N451" s="354"/>
      <c r="O451" s="354"/>
      <c r="P451" s="354"/>
      <c r="Q451" s="354"/>
      <c r="R451" s="354"/>
      <c r="S451" s="354"/>
      <c r="T451" s="354"/>
      <c r="U451" s="354"/>
      <c r="V451" s="354"/>
      <c r="W451" s="341"/>
      <c r="X451" s="341"/>
      <c r="Y451" s="341"/>
      <c r="Z451" s="341"/>
      <c r="AA451" s="341"/>
      <c r="AB451" s="341"/>
      <c r="AC451" s="341"/>
      <c r="AD451" s="341"/>
      <c r="AE451" s="298"/>
      <c r="AF451" s="298"/>
      <c r="AG451" s="298"/>
      <c r="AH451" s="298"/>
      <c r="AI451" s="341"/>
      <c r="AJ451" s="341"/>
      <c r="AK451" s="341"/>
      <c r="AL451" s="341"/>
    </row>
    <row r="452" spans="2:38" x14ac:dyDescent="0.25">
      <c r="B452" s="298"/>
      <c r="C452" s="298"/>
      <c r="D452" s="298"/>
      <c r="E452" s="298"/>
      <c r="F452" s="298"/>
      <c r="G452" s="298"/>
      <c r="H452" s="354"/>
      <c r="I452" s="354"/>
      <c r="J452" s="354"/>
      <c r="K452" s="354"/>
      <c r="L452" s="354"/>
      <c r="M452" s="354"/>
      <c r="N452" s="354"/>
      <c r="O452" s="354"/>
      <c r="P452" s="354"/>
      <c r="Q452" s="354"/>
      <c r="R452" s="354"/>
      <c r="S452" s="354"/>
      <c r="T452" s="354"/>
      <c r="U452" s="354"/>
      <c r="V452" s="354"/>
      <c r="W452" s="341"/>
      <c r="X452" s="341"/>
      <c r="Y452" s="341"/>
      <c r="Z452" s="341"/>
      <c r="AA452" s="341"/>
      <c r="AB452" s="341"/>
      <c r="AC452" s="341"/>
      <c r="AD452" s="341"/>
      <c r="AE452" s="298"/>
      <c r="AF452" s="298"/>
      <c r="AG452" s="298"/>
      <c r="AH452" s="298"/>
      <c r="AI452" s="341"/>
      <c r="AJ452" s="341"/>
      <c r="AK452" s="341"/>
      <c r="AL452" s="341"/>
    </row>
    <row r="453" spans="2:38" x14ac:dyDescent="0.25">
      <c r="B453" s="298"/>
      <c r="C453" s="298"/>
      <c r="D453" s="298"/>
      <c r="E453" s="298"/>
      <c r="F453" s="298"/>
      <c r="G453" s="298"/>
      <c r="H453" s="354"/>
      <c r="I453" s="354"/>
      <c r="J453" s="354"/>
      <c r="K453" s="354"/>
      <c r="L453" s="354"/>
      <c r="M453" s="354"/>
      <c r="N453" s="354"/>
      <c r="O453" s="354"/>
      <c r="P453" s="354"/>
      <c r="Q453" s="354"/>
      <c r="R453" s="354"/>
      <c r="S453" s="354"/>
      <c r="T453" s="354"/>
      <c r="U453" s="354"/>
      <c r="V453" s="354"/>
      <c r="W453" s="341"/>
      <c r="X453" s="341"/>
      <c r="Y453" s="341"/>
      <c r="Z453" s="341"/>
      <c r="AA453" s="341"/>
      <c r="AB453" s="341"/>
      <c r="AC453" s="341"/>
      <c r="AD453" s="341"/>
      <c r="AE453" s="298"/>
      <c r="AF453" s="298"/>
      <c r="AG453" s="298"/>
      <c r="AH453" s="298"/>
      <c r="AI453" s="341"/>
      <c r="AJ453" s="341"/>
      <c r="AK453" s="341"/>
      <c r="AL453" s="341"/>
    </row>
    <row r="454" spans="2:38" x14ac:dyDescent="0.25">
      <c r="B454" s="298"/>
      <c r="C454" s="298"/>
      <c r="D454" s="298"/>
      <c r="E454" s="298"/>
      <c r="F454" s="298"/>
      <c r="G454" s="298"/>
      <c r="H454" s="354"/>
      <c r="I454" s="354"/>
      <c r="J454" s="354"/>
      <c r="K454" s="354"/>
      <c r="L454" s="354"/>
      <c r="M454" s="354"/>
      <c r="N454" s="354"/>
      <c r="O454" s="354"/>
      <c r="P454" s="354"/>
      <c r="Q454" s="354"/>
      <c r="R454" s="354"/>
      <c r="S454" s="354"/>
      <c r="T454" s="354"/>
      <c r="U454" s="354"/>
      <c r="V454" s="354"/>
      <c r="W454" s="341"/>
      <c r="X454" s="341"/>
      <c r="Y454" s="341"/>
      <c r="Z454" s="341"/>
      <c r="AA454" s="341"/>
      <c r="AB454" s="341"/>
      <c r="AC454" s="341"/>
      <c r="AD454" s="341"/>
      <c r="AE454" s="298"/>
      <c r="AF454" s="298"/>
      <c r="AG454" s="298"/>
      <c r="AH454" s="298"/>
      <c r="AI454" s="341"/>
      <c r="AJ454" s="341"/>
      <c r="AK454" s="341"/>
      <c r="AL454" s="341"/>
    </row>
    <row r="455" spans="2:38" x14ac:dyDescent="0.25">
      <c r="B455" s="298"/>
      <c r="C455" s="298"/>
      <c r="D455" s="298"/>
      <c r="E455" s="298"/>
      <c r="F455" s="298"/>
      <c r="G455" s="298"/>
      <c r="H455" s="354"/>
      <c r="I455" s="354"/>
      <c r="J455" s="354"/>
      <c r="K455" s="354"/>
      <c r="L455" s="354"/>
      <c r="M455" s="354"/>
      <c r="N455" s="354"/>
      <c r="O455" s="354"/>
      <c r="P455" s="354"/>
      <c r="Q455" s="354"/>
      <c r="R455" s="354"/>
      <c r="S455" s="354"/>
      <c r="T455" s="354"/>
      <c r="U455" s="354"/>
      <c r="V455" s="354"/>
      <c r="W455" s="341"/>
      <c r="X455" s="341"/>
      <c r="Y455" s="341"/>
      <c r="Z455" s="341"/>
      <c r="AA455" s="341"/>
      <c r="AB455" s="341"/>
      <c r="AC455" s="341"/>
      <c r="AD455" s="341"/>
      <c r="AE455" s="298"/>
      <c r="AF455" s="298"/>
      <c r="AG455" s="298"/>
      <c r="AH455" s="298"/>
      <c r="AI455" s="341"/>
      <c r="AJ455" s="341"/>
      <c r="AK455" s="341"/>
      <c r="AL455" s="341"/>
    </row>
    <row r="456" spans="2:38" x14ac:dyDescent="0.25">
      <c r="B456" s="298"/>
      <c r="C456" s="298"/>
      <c r="D456" s="298"/>
      <c r="E456" s="298"/>
      <c r="F456" s="298"/>
      <c r="G456" s="298"/>
      <c r="H456" s="354"/>
      <c r="I456" s="354"/>
      <c r="J456" s="354"/>
      <c r="K456" s="354"/>
      <c r="L456" s="354"/>
      <c r="M456" s="354"/>
      <c r="N456" s="354"/>
      <c r="O456" s="354"/>
      <c r="P456" s="354"/>
      <c r="Q456" s="354"/>
      <c r="R456" s="354"/>
      <c r="S456" s="354"/>
      <c r="T456" s="354"/>
      <c r="U456" s="354"/>
      <c r="V456" s="354"/>
      <c r="W456" s="341"/>
      <c r="X456" s="341"/>
      <c r="Y456" s="341"/>
      <c r="Z456" s="341"/>
      <c r="AA456" s="341"/>
      <c r="AB456" s="341"/>
      <c r="AC456" s="341"/>
      <c r="AD456" s="341"/>
      <c r="AE456" s="298"/>
      <c r="AF456" s="298"/>
      <c r="AG456" s="298"/>
      <c r="AH456" s="298"/>
      <c r="AI456" s="341"/>
      <c r="AJ456" s="341"/>
      <c r="AK456" s="341"/>
      <c r="AL456" s="341"/>
    </row>
    <row r="457" spans="2:38" x14ac:dyDescent="0.25">
      <c r="B457" s="298"/>
      <c r="C457" s="298"/>
      <c r="D457" s="298"/>
      <c r="E457" s="298"/>
      <c r="F457" s="298"/>
      <c r="G457" s="298"/>
      <c r="H457" s="354"/>
      <c r="I457" s="354"/>
      <c r="J457" s="354"/>
      <c r="K457" s="354"/>
      <c r="L457" s="354"/>
      <c r="M457" s="354"/>
      <c r="N457" s="354"/>
      <c r="O457" s="354"/>
      <c r="P457" s="354"/>
      <c r="Q457" s="354"/>
      <c r="R457" s="354"/>
      <c r="S457" s="354"/>
      <c r="T457" s="354"/>
      <c r="U457" s="354"/>
      <c r="V457" s="354"/>
      <c r="W457" s="341"/>
      <c r="X457" s="341"/>
      <c r="Y457" s="341"/>
      <c r="Z457" s="341"/>
      <c r="AA457" s="341"/>
      <c r="AB457" s="341"/>
      <c r="AC457" s="341"/>
      <c r="AD457" s="341"/>
      <c r="AE457" s="298"/>
      <c r="AF457" s="298"/>
      <c r="AG457" s="298"/>
      <c r="AH457" s="298"/>
      <c r="AI457" s="341"/>
      <c r="AJ457" s="341"/>
      <c r="AK457" s="341"/>
      <c r="AL457" s="341"/>
    </row>
    <row r="458" spans="2:38" x14ac:dyDescent="0.25">
      <c r="B458" s="298"/>
      <c r="C458" s="298"/>
      <c r="D458" s="298"/>
      <c r="E458" s="298"/>
      <c r="F458" s="298"/>
      <c r="G458" s="298"/>
      <c r="H458" s="354"/>
      <c r="I458" s="354"/>
      <c r="J458" s="354"/>
      <c r="K458" s="354"/>
      <c r="L458" s="354"/>
      <c r="M458" s="354"/>
      <c r="N458" s="354"/>
      <c r="O458" s="354"/>
      <c r="P458" s="354"/>
      <c r="Q458" s="354"/>
      <c r="R458" s="354"/>
      <c r="S458" s="354"/>
      <c r="T458" s="354"/>
      <c r="U458" s="354"/>
      <c r="V458" s="354"/>
      <c r="W458" s="341"/>
      <c r="X458" s="341"/>
      <c r="Y458" s="341"/>
      <c r="Z458" s="341"/>
      <c r="AA458" s="341"/>
      <c r="AB458" s="341"/>
      <c r="AC458" s="341"/>
      <c r="AD458" s="341"/>
      <c r="AE458" s="298"/>
      <c r="AF458" s="298"/>
      <c r="AG458" s="298"/>
      <c r="AH458" s="298"/>
      <c r="AI458" s="341"/>
      <c r="AJ458" s="341"/>
      <c r="AK458" s="341"/>
      <c r="AL458" s="341"/>
    </row>
    <row r="459" spans="2:38" x14ac:dyDescent="0.25">
      <c r="B459" s="298"/>
      <c r="C459" s="298"/>
      <c r="D459" s="298"/>
      <c r="E459" s="298"/>
      <c r="F459" s="298"/>
      <c r="G459" s="298"/>
      <c r="H459" s="354"/>
      <c r="I459" s="354"/>
      <c r="J459" s="354"/>
      <c r="K459" s="354"/>
      <c r="L459" s="354"/>
      <c r="M459" s="354"/>
      <c r="N459" s="354"/>
      <c r="O459" s="354"/>
      <c r="P459" s="354"/>
      <c r="Q459" s="354"/>
      <c r="R459" s="354"/>
      <c r="S459" s="354"/>
      <c r="T459" s="354"/>
      <c r="U459" s="354"/>
      <c r="V459" s="354"/>
      <c r="W459" s="341"/>
      <c r="X459" s="341"/>
      <c r="Y459" s="341"/>
      <c r="Z459" s="341"/>
      <c r="AA459" s="341"/>
      <c r="AB459" s="341"/>
      <c r="AC459" s="341"/>
      <c r="AD459" s="341"/>
      <c r="AE459" s="298"/>
      <c r="AF459" s="298"/>
      <c r="AG459" s="298"/>
      <c r="AH459" s="298"/>
      <c r="AI459" s="341"/>
      <c r="AJ459" s="341"/>
      <c r="AK459" s="341"/>
      <c r="AL459" s="341"/>
    </row>
    <row r="460" spans="2:38" x14ac:dyDescent="0.25">
      <c r="B460" s="298"/>
      <c r="C460" s="298"/>
      <c r="D460" s="298"/>
      <c r="E460" s="298"/>
      <c r="F460" s="298"/>
      <c r="G460" s="298"/>
      <c r="H460" s="354"/>
      <c r="I460" s="354"/>
      <c r="J460" s="354"/>
      <c r="K460" s="354"/>
      <c r="L460" s="354"/>
      <c r="M460" s="354"/>
      <c r="N460" s="354"/>
      <c r="O460" s="354"/>
      <c r="P460" s="354"/>
      <c r="Q460" s="354"/>
      <c r="R460" s="354"/>
      <c r="S460" s="354"/>
      <c r="T460" s="354"/>
      <c r="U460" s="354"/>
      <c r="V460" s="354"/>
      <c r="W460" s="341"/>
      <c r="X460" s="341"/>
      <c r="Y460" s="341"/>
      <c r="Z460" s="341"/>
      <c r="AA460" s="341"/>
      <c r="AB460" s="341"/>
      <c r="AC460" s="341"/>
      <c r="AD460" s="341"/>
      <c r="AE460" s="298"/>
      <c r="AF460" s="298"/>
      <c r="AG460" s="298"/>
      <c r="AH460" s="298"/>
      <c r="AI460" s="341"/>
      <c r="AJ460" s="341"/>
      <c r="AK460" s="341"/>
      <c r="AL460" s="341"/>
    </row>
    <row r="461" spans="2:38" x14ac:dyDescent="0.25">
      <c r="B461" s="298"/>
      <c r="C461" s="298"/>
      <c r="D461" s="298"/>
      <c r="E461" s="298"/>
      <c r="F461" s="298"/>
      <c r="G461" s="298"/>
      <c r="H461" s="354"/>
      <c r="I461" s="354"/>
      <c r="J461" s="354"/>
      <c r="K461" s="354"/>
      <c r="L461" s="354"/>
      <c r="M461" s="354"/>
      <c r="N461" s="354"/>
      <c r="O461" s="354"/>
      <c r="P461" s="354"/>
      <c r="Q461" s="354"/>
      <c r="R461" s="354"/>
      <c r="S461" s="354"/>
      <c r="T461" s="354"/>
      <c r="U461" s="354"/>
      <c r="V461" s="354"/>
      <c r="W461" s="341"/>
      <c r="X461" s="341"/>
      <c r="Y461" s="341"/>
      <c r="Z461" s="341"/>
      <c r="AA461" s="341"/>
      <c r="AB461" s="341"/>
      <c r="AC461" s="341"/>
      <c r="AD461" s="341"/>
      <c r="AE461" s="298"/>
      <c r="AF461" s="298"/>
      <c r="AG461" s="298"/>
      <c r="AH461" s="298"/>
      <c r="AI461" s="341"/>
      <c r="AJ461" s="341"/>
      <c r="AK461" s="341"/>
      <c r="AL461" s="341"/>
    </row>
    <row r="462" spans="2:38" x14ac:dyDescent="0.25">
      <c r="B462" s="298"/>
      <c r="C462" s="298"/>
      <c r="D462" s="298"/>
      <c r="E462" s="298"/>
      <c r="F462" s="298"/>
      <c r="G462" s="298"/>
      <c r="H462" s="354"/>
      <c r="I462" s="354"/>
      <c r="J462" s="354"/>
      <c r="K462" s="354"/>
      <c r="L462" s="354"/>
      <c r="M462" s="354"/>
      <c r="N462" s="354"/>
      <c r="O462" s="354"/>
      <c r="P462" s="354"/>
      <c r="Q462" s="354"/>
      <c r="R462" s="354"/>
      <c r="S462" s="354"/>
      <c r="T462" s="354"/>
      <c r="U462" s="354"/>
      <c r="V462" s="354"/>
      <c r="W462" s="341"/>
      <c r="X462" s="341"/>
      <c r="Y462" s="341"/>
      <c r="Z462" s="341"/>
      <c r="AA462" s="341"/>
      <c r="AB462" s="341"/>
      <c r="AC462" s="341"/>
      <c r="AD462" s="341"/>
      <c r="AE462" s="298"/>
      <c r="AF462" s="298"/>
      <c r="AG462" s="298"/>
      <c r="AH462" s="298"/>
      <c r="AI462" s="341"/>
      <c r="AJ462" s="341"/>
      <c r="AK462" s="341"/>
      <c r="AL462" s="341"/>
    </row>
    <row r="463" spans="2:38" x14ac:dyDescent="0.25">
      <c r="B463" s="298"/>
      <c r="C463" s="298"/>
      <c r="D463" s="298"/>
      <c r="E463" s="298"/>
      <c r="F463" s="298"/>
      <c r="G463" s="298"/>
      <c r="H463" s="354"/>
      <c r="I463" s="354"/>
      <c r="J463" s="354"/>
      <c r="K463" s="354"/>
      <c r="L463" s="354"/>
      <c r="M463" s="354"/>
      <c r="N463" s="354"/>
      <c r="O463" s="354"/>
      <c r="P463" s="354"/>
      <c r="Q463" s="354"/>
      <c r="R463" s="354"/>
      <c r="S463" s="354"/>
      <c r="T463" s="354"/>
      <c r="U463" s="354"/>
      <c r="V463" s="354"/>
      <c r="W463" s="341"/>
      <c r="X463" s="341"/>
      <c r="Y463" s="341"/>
      <c r="Z463" s="341"/>
      <c r="AA463" s="341"/>
      <c r="AB463" s="341"/>
      <c r="AC463" s="341"/>
      <c r="AD463" s="341"/>
      <c r="AE463" s="298"/>
      <c r="AF463" s="298"/>
      <c r="AG463" s="298"/>
      <c r="AH463" s="298"/>
      <c r="AI463" s="341"/>
      <c r="AJ463" s="341"/>
      <c r="AK463" s="341"/>
      <c r="AL463" s="341"/>
    </row>
    <row r="464" spans="2:38" x14ac:dyDescent="0.25">
      <c r="B464" s="298"/>
      <c r="C464" s="298"/>
      <c r="D464" s="298"/>
      <c r="E464" s="298"/>
      <c r="F464" s="298"/>
      <c r="G464" s="298"/>
      <c r="H464" s="354"/>
      <c r="I464" s="354"/>
      <c r="J464" s="354"/>
      <c r="K464" s="354"/>
      <c r="L464" s="354"/>
      <c r="M464" s="354"/>
      <c r="N464" s="354"/>
      <c r="O464" s="354"/>
      <c r="P464" s="354"/>
      <c r="Q464" s="354"/>
      <c r="R464" s="354"/>
      <c r="S464" s="354"/>
      <c r="T464" s="354"/>
      <c r="U464" s="354"/>
      <c r="V464" s="354"/>
      <c r="W464" s="341"/>
      <c r="X464" s="341"/>
      <c r="Y464" s="341"/>
      <c r="Z464" s="341"/>
      <c r="AA464" s="341"/>
      <c r="AB464" s="341"/>
      <c r="AC464" s="341"/>
      <c r="AD464" s="341"/>
      <c r="AE464" s="298"/>
      <c r="AF464" s="298"/>
      <c r="AG464" s="298"/>
      <c r="AH464" s="298"/>
      <c r="AI464" s="341"/>
      <c r="AJ464" s="341"/>
      <c r="AK464" s="341"/>
      <c r="AL464" s="341"/>
    </row>
    <row r="465" spans="2:38" x14ac:dyDescent="0.25">
      <c r="B465" s="298"/>
      <c r="C465" s="298"/>
      <c r="D465" s="298"/>
      <c r="E465" s="298"/>
      <c r="F465" s="298"/>
      <c r="G465" s="298"/>
      <c r="H465" s="354"/>
      <c r="I465" s="354"/>
      <c r="J465" s="354"/>
      <c r="K465" s="354"/>
      <c r="L465" s="354"/>
      <c r="M465" s="354"/>
      <c r="N465" s="354"/>
      <c r="O465" s="354"/>
      <c r="P465" s="354"/>
      <c r="Q465" s="354"/>
      <c r="R465" s="354"/>
      <c r="S465" s="354"/>
      <c r="T465" s="354"/>
      <c r="U465" s="354"/>
      <c r="V465" s="354"/>
      <c r="W465" s="341"/>
      <c r="X465" s="341"/>
      <c r="Y465" s="341"/>
      <c r="Z465" s="341"/>
      <c r="AA465" s="341"/>
      <c r="AB465" s="341"/>
      <c r="AC465" s="341"/>
      <c r="AD465" s="341"/>
      <c r="AE465" s="298"/>
      <c r="AF465" s="298"/>
      <c r="AG465" s="298"/>
      <c r="AH465" s="298"/>
      <c r="AI465" s="341"/>
      <c r="AJ465" s="341"/>
      <c r="AK465" s="341"/>
      <c r="AL465" s="341"/>
    </row>
    <row r="466" spans="2:38" x14ac:dyDescent="0.25">
      <c r="B466" s="298"/>
      <c r="C466" s="298"/>
      <c r="D466" s="298"/>
      <c r="E466" s="298"/>
      <c r="F466" s="298"/>
      <c r="G466" s="298"/>
      <c r="H466" s="354"/>
      <c r="I466" s="354"/>
      <c r="J466" s="354"/>
      <c r="K466" s="354"/>
      <c r="L466" s="354"/>
      <c r="M466" s="354"/>
      <c r="N466" s="354"/>
      <c r="O466" s="354"/>
      <c r="P466" s="354"/>
      <c r="Q466" s="354"/>
      <c r="R466" s="354"/>
      <c r="S466" s="354"/>
      <c r="T466" s="354"/>
      <c r="U466" s="354"/>
      <c r="V466" s="354"/>
      <c r="W466" s="341"/>
      <c r="X466" s="341"/>
      <c r="Y466" s="341"/>
      <c r="Z466" s="341"/>
      <c r="AA466" s="341"/>
      <c r="AB466" s="341"/>
      <c r="AC466" s="341"/>
      <c r="AD466" s="341"/>
      <c r="AE466" s="298"/>
      <c r="AF466" s="298"/>
      <c r="AG466" s="298"/>
      <c r="AH466" s="298"/>
      <c r="AI466" s="341"/>
      <c r="AJ466" s="341"/>
      <c r="AK466" s="341"/>
      <c r="AL466" s="341"/>
    </row>
    <row r="467" spans="2:38" x14ac:dyDescent="0.25">
      <c r="B467" s="298"/>
      <c r="C467" s="298"/>
      <c r="D467" s="298"/>
      <c r="E467" s="298"/>
      <c r="F467" s="298"/>
      <c r="G467" s="298"/>
      <c r="H467" s="354"/>
      <c r="I467" s="354"/>
      <c r="J467" s="354"/>
      <c r="K467" s="354"/>
      <c r="L467" s="354"/>
      <c r="M467" s="354"/>
      <c r="N467" s="354"/>
      <c r="O467" s="354"/>
      <c r="P467" s="354"/>
      <c r="Q467" s="354"/>
      <c r="R467" s="354"/>
      <c r="S467" s="354"/>
      <c r="T467" s="354"/>
      <c r="U467" s="354"/>
      <c r="V467" s="354"/>
      <c r="W467" s="341"/>
      <c r="X467" s="341"/>
      <c r="Y467" s="341"/>
      <c r="Z467" s="341"/>
      <c r="AA467" s="341"/>
      <c r="AB467" s="341"/>
      <c r="AC467" s="341"/>
      <c r="AD467" s="341"/>
      <c r="AE467" s="298"/>
      <c r="AF467" s="298"/>
      <c r="AG467" s="298"/>
      <c r="AH467" s="298"/>
      <c r="AI467" s="341"/>
      <c r="AJ467" s="341"/>
      <c r="AK467" s="341"/>
      <c r="AL467" s="341"/>
    </row>
    <row r="468" spans="2:38" x14ac:dyDescent="0.25">
      <c r="B468" s="298"/>
      <c r="C468" s="298"/>
      <c r="D468" s="298"/>
      <c r="E468" s="298"/>
      <c r="F468" s="298"/>
      <c r="G468" s="298"/>
      <c r="H468" s="354"/>
      <c r="I468" s="354"/>
      <c r="J468" s="354"/>
      <c r="K468" s="354"/>
      <c r="L468" s="354"/>
      <c r="M468" s="354"/>
      <c r="N468" s="354"/>
      <c r="O468" s="354"/>
      <c r="P468" s="354"/>
      <c r="Q468" s="354"/>
      <c r="R468" s="354"/>
      <c r="S468" s="354"/>
      <c r="T468" s="354"/>
      <c r="U468" s="354"/>
      <c r="V468" s="354"/>
      <c r="W468" s="341"/>
      <c r="X468" s="341"/>
      <c r="Y468" s="341"/>
      <c r="Z468" s="341"/>
      <c r="AA468" s="341"/>
      <c r="AB468" s="341"/>
      <c r="AC468" s="341"/>
      <c r="AD468" s="341"/>
      <c r="AE468" s="298"/>
      <c r="AF468" s="298"/>
      <c r="AG468" s="298"/>
      <c r="AH468" s="298"/>
      <c r="AI468" s="341"/>
      <c r="AJ468" s="341"/>
      <c r="AK468" s="341"/>
      <c r="AL468" s="341"/>
    </row>
    <row r="469" spans="2:38" x14ac:dyDescent="0.25">
      <c r="B469" s="298"/>
      <c r="C469" s="298"/>
      <c r="D469" s="298"/>
      <c r="E469" s="298"/>
      <c r="F469" s="298"/>
      <c r="G469" s="298"/>
      <c r="H469" s="354"/>
      <c r="I469" s="354"/>
      <c r="J469" s="354"/>
      <c r="K469" s="354"/>
      <c r="L469" s="354"/>
      <c r="M469" s="354"/>
      <c r="N469" s="354"/>
      <c r="O469" s="354"/>
      <c r="P469" s="354"/>
      <c r="Q469" s="354"/>
      <c r="R469" s="354"/>
      <c r="S469" s="354"/>
      <c r="T469" s="354"/>
      <c r="U469" s="354"/>
      <c r="V469" s="354"/>
      <c r="W469" s="341"/>
      <c r="X469" s="341"/>
      <c r="Y469" s="341"/>
      <c r="Z469" s="341"/>
      <c r="AA469" s="341"/>
      <c r="AB469" s="341"/>
      <c r="AC469" s="341"/>
      <c r="AD469" s="341"/>
      <c r="AE469" s="298"/>
      <c r="AF469" s="298"/>
      <c r="AG469" s="298"/>
      <c r="AH469" s="298"/>
      <c r="AI469" s="341"/>
      <c r="AJ469" s="341"/>
      <c r="AK469" s="341"/>
      <c r="AL469" s="341"/>
    </row>
    <row r="470" spans="2:38" x14ac:dyDescent="0.25">
      <c r="B470" s="298"/>
      <c r="C470" s="298"/>
      <c r="D470" s="298"/>
      <c r="E470" s="298"/>
      <c r="F470" s="298"/>
      <c r="G470" s="298"/>
      <c r="H470" s="354"/>
      <c r="I470" s="354"/>
      <c r="J470" s="354"/>
      <c r="K470" s="354"/>
      <c r="L470" s="354"/>
      <c r="M470" s="354"/>
      <c r="N470" s="354"/>
      <c r="O470" s="354"/>
      <c r="P470" s="354"/>
      <c r="Q470" s="354"/>
      <c r="R470" s="354"/>
      <c r="S470" s="354"/>
      <c r="T470" s="354"/>
      <c r="U470" s="354"/>
      <c r="V470" s="354"/>
      <c r="W470" s="341"/>
      <c r="X470" s="341"/>
      <c r="Y470" s="341"/>
      <c r="Z470" s="341"/>
      <c r="AA470" s="341"/>
      <c r="AB470" s="341"/>
      <c r="AC470" s="341"/>
      <c r="AD470" s="341"/>
      <c r="AE470" s="298"/>
      <c r="AF470" s="298"/>
      <c r="AG470" s="298"/>
      <c r="AH470" s="298"/>
      <c r="AI470" s="341"/>
      <c r="AJ470" s="341"/>
      <c r="AK470" s="341"/>
      <c r="AL470" s="341"/>
    </row>
    <row r="471" spans="2:38" x14ac:dyDescent="0.25">
      <c r="B471" s="298"/>
      <c r="C471" s="298"/>
      <c r="D471" s="298"/>
      <c r="E471" s="298"/>
      <c r="F471" s="298"/>
      <c r="G471" s="298"/>
      <c r="H471" s="354"/>
      <c r="I471" s="354"/>
      <c r="J471" s="354"/>
      <c r="K471" s="354"/>
      <c r="L471" s="354"/>
      <c r="M471" s="354"/>
      <c r="N471" s="354"/>
      <c r="O471" s="354"/>
      <c r="P471" s="354"/>
      <c r="Q471" s="354"/>
      <c r="R471" s="354"/>
      <c r="S471" s="354"/>
      <c r="T471" s="354"/>
      <c r="U471" s="354"/>
      <c r="V471" s="354"/>
      <c r="W471" s="341"/>
      <c r="X471" s="341"/>
      <c r="Y471" s="341"/>
      <c r="Z471" s="341"/>
      <c r="AA471" s="341"/>
      <c r="AB471" s="341"/>
      <c r="AC471" s="341"/>
      <c r="AD471" s="341"/>
      <c r="AE471" s="298"/>
      <c r="AF471" s="298"/>
      <c r="AG471" s="298"/>
      <c r="AH471" s="298"/>
      <c r="AI471" s="341"/>
      <c r="AJ471" s="341"/>
      <c r="AK471" s="341"/>
      <c r="AL471" s="341"/>
    </row>
    <row r="472" spans="2:38" x14ac:dyDescent="0.25">
      <c r="B472" s="298"/>
      <c r="C472" s="298"/>
      <c r="D472" s="298"/>
      <c r="E472" s="298"/>
      <c r="F472" s="298"/>
      <c r="G472" s="298"/>
      <c r="H472" s="354"/>
      <c r="I472" s="354"/>
      <c r="J472" s="354"/>
      <c r="K472" s="354"/>
      <c r="L472" s="354"/>
      <c r="M472" s="354"/>
      <c r="N472" s="354"/>
      <c r="O472" s="354"/>
      <c r="P472" s="354"/>
      <c r="Q472" s="354"/>
      <c r="R472" s="354"/>
      <c r="S472" s="354"/>
      <c r="T472" s="354"/>
      <c r="U472" s="354"/>
      <c r="V472" s="354"/>
      <c r="W472" s="341"/>
      <c r="X472" s="341"/>
      <c r="Y472" s="341"/>
      <c r="Z472" s="341"/>
      <c r="AA472" s="341"/>
      <c r="AB472" s="341"/>
      <c r="AC472" s="341"/>
      <c r="AD472" s="341"/>
      <c r="AE472" s="298"/>
      <c r="AF472" s="298"/>
      <c r="AG472" s="298"/>
      <c r="AH472" s="298"/>
      <c r="AI472" s="341"/>
      <c r="AJ472" s="341"/>
      <c r="AK472" s="341"/>
      <c r="AL472" s="341"/>
    </row>
    <row r="473" spans="2:38" x14ac:dyDescent="0.25">
      <c r="B473" s="298"/>
      <c r="C473" s="298"/>
      <c r="D473" s="298"/>
      <c r="E473" s="298"/>
      <c r="F473" s="298"/>
      <c r="G473" s="298"/>
      <c r="H473" s="354"/>
      <c r="I473" s="354"/>
      <c r="J473" s="354"/>
      <c r="K473" s="354"/>
      <c r="L473" s="354"/>
      <c r="M473" s="354"/>
      <c r="N473" s="354"/>
      <c r="O473" s="354"/>
      <c r="P473" s="354"/>
      <c r="Q473" s="354"/>
      <c r="R473" s="354"/>
      <c r="S473" s="354"/>
      <c r="T473" s="354"/>
      <c r="U473" s="354"/>
      <c r="V473" s="354"/>
      <c r="W473" s="341"/>
      <c r="X473" s="341"/>
      <c r="Y473" s="341"/>
      <c r="Z473" s="341"/>
      <c r="AA473" s="341"/>
      <c r="AB473" s="341"/>
      <c r="AC473" s="341"/>
      <c r="AD473" s="341"/>
      <c r="AE473" s="298"/>
      <c r="AF473" s="298"/>
      <c r="AG473" s="298"/>
      <c r="AH473" s="298"/>
      <c r="AI473" s="341"/>
      <c r="AJ473" s="341"/>
      <c r="AK473" s="341"/>
      <c r="AL473" s="341"/>
    </row>
    <row r="474" spans="2:38" x14ac:dyDescent="0.25">
      <c r="B474" s="298"/>
      <c r="C474" s="298"/>
      <c r="D474" s="298"/>
      <c r="E474" s="298"/>
      <c r="F474" s="298"/>
      <c r="G474" s="298"/>
      <c r="H474" s="354"/>
      <c r="I474" s="354"/>
      <c r="J474" s="354"/>
      <c r="K474" s="354"/>
      <c r="L474" s="354"/>
      <c r="M474" s="354"/>
      <c r="N474" s="354"/>
      <c r="O474" s="354"/>
      <c r="P474" s="354"/>
      <c r="Q474" s="354"/>
      <c r="R474" s="354"/>
      <c r="S474" s="354"/>
      <c r="T474" s="354"/>
      <c r="U474" s="354"/>
      <c r="V474" s="354"/>
      <c r="W474" s="341"/>
      <c r="X474" s="341"/>
      <c r="Y474" s="341"/>
      <c r="Z474" s="341"/>
      <c r="AA474" s="341"/>
      <c r="AB474" s="341"/>
      <c r="AC474" s="341"/>
      <c r="AD474" s="341"/>
      <c r="AE474" s="298"/>
      <c r="AF474" s="298"/>
      <c r="AG474" s="298"/>
      <c r="AH474" s="298"/>
      <c r="AI474" s="341"/>
      <c r="AJ474" s="341"/>
      <c r="AK474" s="341"/>
      <c r="AL474" s="341"/>
    </row>
    <row r="475" spans="2:38" x14ac:dyDescent="0.25">
      <c r="B475" s="298"/>
      <c r="C475" s="298"/>
      <c r="D475" s="298"/>
      <c r="E475" s="298"/>
      <c r="F475" s="298"/>
      <c r="G475" s="298"/>
      <c r="H475" s="354"/>
      <c r="I475" s="354"/>
      <c r="J475" s="354"/>
      <c r="K475" s="354"/>
      <c r="L475" s="354"/>
      <c r="M475" s="354"/>
      <c r="N475" s="354"/>
      <c r="O475" s="354"/>
      <c r="P475" s="354"/>
      <c r="Q475" s="354"/>
      <c r="R475" s="354"/>
      <c r="S475" s="354"/>
      <c r="T475" s="354"/>
      <c r="U475" s="354"/>
      <c r="V475" s="354"/>
      <c r="W475" s="341"/>
      <c r="X475" s="341"/>
      <c r="Y475" s="341"/>
      <c r="Z475" s="341"/>
      <c r="AA475" s="341"/>
      <c r="AB475" s="341"/>
      <c r="AC475" s="341"/>
      <c r="AD475" s="341"/>
      <c r="AE475" s="298"/>
      <c r="AF475" s="298"/>
      <c r="AG475" s="298"/>
      <c r="AH475" s="298"/>
      <c r="AI475" s="341"/>
      <c r="AJ475" s="341"/>
      <c r="AK475" s="341"/>
      <c r="AL475" s="341"/>
    </row>
    <row r="476" spans="2:38" x14ac:dyDescent="0.25">
      <c r="B476" s="298"/>
      <c r="C476" s="298"/>
      <c r="D476" s="298"/>
      <c r="E476" s="298"/>
      <c r="F476" s="298"/>
      <c r="G476" s="298"/>
      <c r="H476" s="354"/>
      <c r="I476" s="354"/>
      <c r="J476" s="354"/>
      <c r="K476" s="354"/>
      <c r="L476" s="354"/>
      <c r="M476" s="354"/>
      <c r="N476" s="354"/>
      <c r="O476" s="354"/>
      <c r="P476" s="354"/>
      <c r="Q476" s="354"/>
      <c r="R476" s="354"/>
      <c r="S476" s="354"/>
      <c r="T476" s="354"/>
      <c r="U476" s="354"/>
      <c r="V476" s="354"/>
      <c r="W476" s="341"/>
      <c r="X476" s="341"/>
      <c r="Y476" s="341"/>
      <c r="Z476" s="341"/>
      <c r="AA476" s="341"/>
      <c r="AB476" s="341"/>
      <c r="AC476" s="341"/>
      <c r="AD476" s="341"/>
      <c r="AE476" s="298"/>
      <c r="AF476" s="298"/>
      <c r="AG476" s="298"/>
      <c r="AH476" s="298"/>
      <c r="AI476" s="341"/>
      <c r="AJ476" s="341"/>
      <c r="AK476" s="341"/>
      <c r="AL476" s="341"/>
    </row>
    <row r="477" spans="2:38" x14ac:dyDescent="0.25">
      <c r="B477" s="298"/>
      <c r="C477" s="298"/>
      <c r="D477" s="298"/>
      <c r="E477" s="298"/>
      <c r="F477" s="298"/>
      <c r="G477" s="298"/>
      <c r="H477" s="354"/>
      <c r="I477" s="354"/>
      <c r="J477" s="354"/>
      <c r="K477" s="354"/>
      <c r="L477" s="354"/>
      <c r="M477" s="354"/>
      <c r="N477" s="354"/>
      <c r="O477" s="354"/>
      <c r="P477" s="354"/>
      <c r="Q477" s="354"/>
      <c r="R477" s="354"/>
      <c r="S477" s="354"/>
      <c r="T477" s="354"/>
      <c r="U477" s="354"/>
      <c r="V477" s="354"/>
      <c r="W477" s="341"/>
      <c r="X477" s="341"/>
      <c r="Y477" s="341"/>
      <c r="Z477" s="341"/>
      <c r="AA477" s="341"/>
      <c r="AB477" s="341"/>
      <c r="AC477" s="341"/>
      <c r="AD477" s="341"/>
      <c r="AE477" s="298"/>
      <c r="AF477" s="298"/>
      <c r="AG477" s="298"/>
      <c r="AH477" s="298"/>
      <c r="AI477" s="341"/>
      <c r="AJ477" s="341"/>
      <c r="AK477" s="341"/>
      <c r="AL477" s="341"/>
    </row>
    <row r="478" spans="2:38" x14ac:dyDescent="0.25">
      <c r="B478" s="298"/>
      <c r="C478" s="298"/>
      <c r="D478" s="298"/>
      <c r="E478" s="298"/>
      <c r="F478" s="298"/>
      <c r="G478" s="298"/>
      <c r="H478" s="354"/>
      <c r="I478" s="354"/>
      <c r="J478" s="354"/>
      <c r="K478" s="354"/>
      <c r="L478" s="354"/>
      <c r="M478" s="354"/>
      <c r="N478" s="354"/>
      <c r="O478" s="354"/>
      <c r="P478" s="354"/>
      <c r="Q478" s="354"/>
      <c r="R478" s="354"/>
      <c r="S478" s="354"/>
      <c r="T478" s="354"/>
      <c r="U478" s="354"/>
      <c r="V478" s="354"/>
      <c r="W478" s="341"/>
      <c r="X478" s="341"/>
      <c r="Y478" s="341"/>
      <c r="Z478" s="341"/>
      <c r="AA478" s="341"/>
      <c r="AB478" s="341"/>
      <c r="AC478" s="341"/>
      <c r="AD478" s="341"/>
      <c r="AE478" s="298"/>
      <c r="AF478" s="298"/>
      <c r="AG478" s="298"/>
      <c r="AH478" s="298"/>
      <c r="AI478" s="341"/>
      <c r="AJ478" s="341"/>
      <c r="AK478" s="341"/>
      <c r="AL478" s="341"/>
    </row>
    <row r="479" spans="2:38" x14ac:dyDescent="0.25">
      <c r="B479" s="298"/>
      <c r="C479" s="298"/>
      <c r="D479" s="298"/>
      <c r="E479" s="298"/>
      <c r="F479" s="298"/>
      <c r="G479" s="298"/>
      <c r="H479" s="354"/>
      <c r="I479" s="354"/>
      <c r="J479" s="354"/>
      <c r="K479" s="354"/>
      <c r="L479" s="354"/>
      <c r="M479" s="354"/>
      <c r="N479" s="354"/>
      <c r="O479" s="354"/>
      <c r="P479" s="354"/>
      <c r="Q479" s="354"/>
      <c r="R479" s="354"/>
      <c r="S479" s="354"/>
      <c r="T479" s="354"/>
      <c r="U479" s="354"/>
      <c r="V479" s="354"/>
      <c r="W479" s="341"/>
      <c r="X479" s="341"/>
      <c r="Y479" s="341"/>
      <c r="Z479" s="341"/>
      <c r="AA479" s="341"/>
      <c r="AB479" s="341"/>
      <c r="AC479" s="341"/>
      <c r="AD479" s="341"/>
      <c r="AE479" s="298"/>
      <c r="AF479" s="298"/>
      <c r="AG479" s="298"/>
      <c r="AH479" s="298"/>
      <c r="AI479" s="341"/>
      <c r="AJ479" s="341"/>
      <c r="AK479" s="341"/>
      <c r="AL479" s="341"/>
    </row>
    <row r="480" spans="2:38" x14ac:dyDescent="0.25">
      <c r="B480" s="298"/>
      <c r="C480" s="298"/>
      <c r="D480" s="298"/>
      <c r="E480" s="298"/>
      <c r="F480" s="298"/>
      <c r="G480" s="298"/>
      <c r="H480" s="354"/>
      <c r="I480" s="354"/>
      <c r="J480" s="354"/>
      <c r="K480" s="354"/>
      <c r="L480" s="354"/>
      <c r="M480" s="354"/>
      <c r="N480" s="354"/>
      <c r="O480" s="354"/>
      <c r="P480" s="354"/>
      <c r="Q480" s="354"/>
      <c r="R480" s="354"/>
      <c r="S480" s="354"/>
      <c r="T480" s="354"/>
      <c r="U480" s="354"/>
      <c r="V480" s="354"/>
      <c r="W480" s="341"/>
      <c r="X480" s="341"/>
      <c r="Y480" s="341"/>
      <c r="Z480" s="341"/>
      <c r="AA480" s="341"/>
      <c r="AB480" s="341"/>
      <c r="AC480" s="341"/>
      <c r="AD480" s="341"/>
      <c r="AE480" s="298"/>
      <c r="AF480" s="298"/>
      <c r="AG480" s="298"/>
      <c r="AH480" s="298"/>
      <c r="AI480" s="341"/>
      <c r="AJ480" s="341"/>
      <c r="AK480" s="341"/>
      <c r="AL480" s="341"/>
    </row>
    <row r="481" spans="2:38" x14ac:dyDescent="0.25">
      <c r="B481" s="298"/>
      <c r="C481" s="298"/>
      <c r="D481" s="298"/>
      <c r="E481" s="298"/>
      <c r="F481" s="298"/>
      <c r="G481" s="298"/>
      <c r="H481" s="354"/>
      <c r="I481" s="354"/>
      <c r="J481" s="354"/>
      <c r="K481" s="354"/>
      <c r="L481" s="354"/>
      <c r="M481" s="354"/>
      <c r="N481" s="354"/>
      <c r="O481" s="354"/>
      <c r="P481" s="354"/>
      <c r="Q481" s="354"/>
      <c r="R481" s="354"/>
      <c r="S481" s="354"/>
      <c r="T481" s="354"/>
      <c r="U481" s="354"/>
      <c r="V481" s="354"/>
      <c r="W481" s="341"/>
      <c r="X481" s="341"/>
      <c r="Y481" s="341"/>
      <c r="Z481" s="341"/>
      <c r="AA481" s="341"/>
      <c r="AB481" s="341"/>
      <c r="AC481" s="341"/>
      <c r="AD481" s="341"/>
      <c r="AE481" s="298"/>
      <c r="AF481" s="298"/>
      <c r="AG481" s="298"/>
      <c r="AH481" s="298"/>
      <c r="AI481" s="341"/>
      <c r="AJ481" s="341"/>
      <c r="AK481" s="341"/>
      <c r="AL481" s="341"/>
    </row>
    <row r="482" spans="2:38" x14ac:dyDescent="0.25">
      <c r="B482" s="298"/>
      <c r="C482" s="298"/>
      <c r="D482" s="298"/>
      <c r="E482" s="298"/>
      <c r="F482" s="298"/>
      <c r="G482" s="298"/>
      <c r="H482" s="354"/>
      <c r="I482" s="354"/>
      <c r="J482" s="354"/>
      <c r="K482" s="354"/>
      <c r="L482" s="354"/>
      <c r="M482" s="354"/>
      <c r="N482" s="354"/>
      <c r="O482" s="354"/>
      <c r="P482" s="354"/>
      <c r="Q482" s="354"/>
      <c r="R482" s="354"/>
      <c r="S482" s="354"/>
      <c r="T482" s="354"/>
      <c r="U482" s="354"/>
      <c r="V482" s="354"/>
      <c r="W482" s="341"/>
      <c r="X482" s="341"/>
      <c r="Y482" s="341"/>
      <c r="Z482" s="341"/>
      <c r="AA482" s="341"/>
      <c r="AB482" s="341"/>
      <c r="AC482" s="341"/>
      <c r="AD482" s="341"/>
      <c r="AE482" s="298"/>
      <c r="AF482" s="298"/>
      <c r="AG482" s="298"/>
      <c r="AH482" s="298"/>
      <c r="AI482" s="341"/>
      <c r="AJ482" s="341"/>
      <c r="AK482" s="341"/>
      <c r="AL482" s="341"/>
    </row>
    <row r="483" spans="2:38" x14ac:dyDescent="0.25">
      <c r="B483" s="298"/>
      <c r="C483" s="298"/>
      <c r="D483" s="298"/>
      <c r="E483" s="298"/>
      <c r="F483" s="298"/>
      <c r="G483" s="298"/>
      <c r="H483" s="354"/>
      <c r="I483" s="354"/>
      <c r="J483" s="354"/>
      <c r="K483" s="354"/>
      <c r="L483" s="354"/>
      <c r="M483" s="354"/>
      <c r="N483" s="354"/>
      <c r="O483" s="354"/>
      <c r="P483" s="354"/>
      <c r="Q483" s="354"/>
      <c r="R483" s="354"/>
      <c r="S483" s="354"/>
      <c r="T483" s="354"/>
      <c r="U483" s="354"/>
      <c r="V483" s="354"/>
      <c r="W483" s="341"/>
      <c r="X483" s="341"/>
      <c r="Y483" s="341"/>
      <c r="Z483" s="341"/>
      <c r="AA483" s="341"/>
      <c r="AB483" s="341"/>
      <c r="AC483" s="341"/>
      <c r="AD483" s="341"/>
      <c r="AE483" s="298"/>
      <c r="AF483" s="298"/>
      <c r="AG483" s="298"/>
      <c r="AH483" s="298"/>
      <c r="AI483" s="341"/>
      <c r="AJ483" s="341"/>
      <c r="AK483" s="341"/>
      <c r="AL483" s="341"/>
    </row>
    <row r="484" spans="2:38" x14ac:dyDescent="0.25">
      <c r="B484" s="298"/>
      <c r="C484" s="298"/>
      <c r="D484" s="298"/>
      <c r="E484" s="298"/>
      <c r="F484" s="298"/>
      <c r="G484" s="298"/>
      <c r="H484" s="354"/>
      <c r="I484" s="354"/>
      <c r="J484" s="354"/>
      <c r="K484" s="354"/>
      <c r="L484" s="354"/>
      <c r="M484" s="354"/>
      <c r="N484" s="354"/>
      <c r="O484" s="354"/>
      <c r="P484" s="354"/>
      <c r="Q484" s="354"/>
      <c r="R484" s="354"/>
      <c r="S484" s="354"/>
      <c r="T484" s="354"/>
      <c r="U484" s="354"/>
      <c r="V484" s="354"/>
      <c r="W484" s="341"/>
      <c r="X484" s="341"/>
      <c r="Y484" s="341"/>
      <c r="Z484" s="341"/>
      <c r="AA484" s="341"/>
      <c r="AB484" s="341"/>
      <c r="AC484" s="341"/>
      <c r="AD484" s="341"/>
      <c r="AE484" s="298"/>
      <c r="AF484" s="298"/>
      <c r="AG484" s="298"/>
      <c r="AH484" s="298"/>
      <c r="AI484" s="341"/>
      <c r="AJ484" s="341"/>
      <c r="AK484" s="341"/>
      <c r="AL484" s="341"/>
    </row>
    <row r="485" spans="2:38" x14ac:dyDescent="0.25">
      <c r="B485" s="298"/>
      <c r="C485" s="298"/>
      <c r="D485" s="298"/>
      <c r="E485" s="298"/>
      <c r="F485" s="298"/>
      <c r="G485" s="298"/>
      <c r="H485" s="354"/>
      <c r="I485" s="354"/>
      <c r="J485" s="354"/>
      <c r="K485" s="354"/>
      <c r="L485" s="354"/>
      <c r="M485" s="354"/>
      <c r="N485" s="354"/>
      <c r="O485" s="354"/>
      <c r="P485" s="354"/>
      <c r="Q485" s="354"/>
      <c r="R485" s="354"/>
      <c r="S485" s="354"/>
      <c r="T485" s="354"/>
      <c r="U485" s="354"/>
      <c r="V485" s="354"/>
      <c r="W485" s="341"/>
      <c r="X485" s="341"/>
      <c r="Y485" s="341"/>
      <c r="Z485" s="341"/>
      <c r="AA485" s="341"/>
      <c r="AB485" s="341"/>
      <c r="AC485" s="341"/>
      <c r="AD485" s="341"/>
      <c r="AE485" s="298"/>
      <c r="AF485" s="298"/>
      <c r="AG485" s="298"/>
      <c r="AH485" s="298"/>
      <c r="AI485" s="341"/>
      <c r="AJ485" s="341"/>
      <c r="AK485" s="341"/>
      <c r="AL485" s="341"/>
    </row>
    <row r="486" spans="2:38" x14ac:dyDescent="0.25">
      <c r="B486" s="298"/>
      <c r="C486" s="298"/>
      <c r="D486" s="298"/>
      <c r="E486" s="298"/>
      <c r="F486" s="298"/>
      <c r="G486" s="298"/>
      <c r="H486" s="354"/>
      <c r="I486" s="354"/>
      <c r="J486" s="354"/>
      <c r="K486" s="354"/>
      <c r="L486" s="354"/>
      <c r="M486" s="354"/>
      <c r="N486" s="354"/>
      <c r="O486" s="354"/>
      <c r="P486" s="354"/>
      <c r="Q486" s="354"/>
      <c r="R486" s="354"/>
      <c r="S486" s="354"/>
      <c r="T486" s="354"/>
      <c r="U486" s="354"/>
      <c r="V486" s="354"/>
      <c r="W486" s="341"/>
      <c r="X486" s="341"/>
      <c r="Y486" s="341"/>
      <c r="Z486" s="341"/>
      <c r="AA486" s="341"/>
      <c r="AB486" s="341"/>
      <c r="AC486" s="341"/>
      <c r="AD486" s="341"/>
      <c r="AE486" s="298"/>
      <c r="AF486" s="298"/>
      <c r="AG486" s="298"/>
      <c r="AH486" s="298"/>
      <c r="AI486" s="341"/>
      <c r="AJ486" s="341"/>
      <c r="AK486" s="341"/>
      <c r="AL486" s="341"/>
    </row>
    <row r="487" spans="2:38" x14ac:dyDescent="0.25">
      <c r="B487" s="298"/>
      <c r="C487" s="298"/>
      <c r="D487" s="298"/>
      <c r="E487" s="298"/>
      <c r="F487" s="298"/>
      <c r="G487" s="298"/>
      <c r="H487" s="354"/>
      <c r="I487" s="354"/>
      <c r="J487" s="354"/>
      <c r="K487" s="354"/>
      <c r="L487" s="354"/>
      <c r="M487" s="354"/>
      <c r="N487" s="354"/>
      <c r="O487" s="354"/>
      <c r="P487" s="354"/>
      <c r="Q487" s="354"/>
      <c r="R487" s="354"/>
      <c r="S487" s="354"/>
      <c r="T487" s="354"/>
      <c r="U487" s="354"/>
      <c r="V487" s="354"/>
      <c r="W487" s="341"/>
      <c r="X487" s="341"/>
      <c r="Y487" s="341"/>
      <c r="Z487" s="341"/>
      <c r="AA487" s="341"/>
      <c r="AB487" s="341"/>
      <c r="AC487" s="341"/>
      <c r="AD487" s="341"/>
      <c r="AE487" s="298"/>
      <c r="AF487" s="298"/>
      <c r="AG487" s="298"/>
      <c r="AH487" s="298"/>
      <c r="AI487" s="341"/>
      <c r="AJ487" s="341"/>
      <c r="AK487" s="341"/>
      <c r="AL487" s="341"/>
    </row>
    <row r="488" spans="2:38" x14ac:dyDescent="0.25">
      <c r="B488" s="298"/>
      <c r="C488" s="298"/>
      <c r="D488" s="298"/>
      <c r="E488" s="298"/>
      <c r="F488" s="298"/>
      <c r="G488" s="298"/>
      <c r="H488" s="354"/>
      <c r="I488" s="354"/>
      <c r="J488" s="354"/>
      <c r="K488" s="354"/>
      <c r="L488" s="354"/>
      <c r="M488" s="354"/>
      <c r="N488" s="354"/>
      <c r="O488" s="354"/>
      <c r="P488" s="354"/>
      <c r="Q488" s="354"/>
      <c r="R488" s="354"/>
      <c r="S488" s="354"/>
      <c r="T488" s="354"/>
      <c r="U488" s="354"/>
      <c r="V488" s="354"/>
      <c r="W488" s="341"/>
      <c r="X488" s="341"/>
      <c r="Y488" s="341"/>
      <c r="Z488" s="341"/>
      <c r="AA488" s="341"/>
      <c r="AB488" s="341"/>
      <c r="AC488" s="341"/>
      <c r="AD488" s="341"/>
      <c r="AE488" s="298"/>
      <c r="AF488" s="298"/>
      <c r="AG488" s="298"/>
      <c r="AH488" s="298"/>
      <c r="AI488" s="341"/>
      <c r="AJ488" s="341"/>
      <c r="AK488" s="341"/>
      <c r="AL488" s="341"/>
    </row>
    <row r="489" spans="2:38" x14ac:dyDescent="0.25">
      <c r="B489" s="298"/>
      <c r="C489" s="298"/>
      <c r="D489" s="298"/>
      <c r="E489" s="298"/>
      <c r="F489" s="298"/>
      <c r="G489" s="298"/>
      <c r="H489" s="354"/>
      <c r="I489" s="354"/>
      <c r="J489" s="354"/>
      <c r="K489" s="354"/>
      <c r="L489" s="354"/>
      <c r="M489" s="354"/>
      <c r="N489" s="354"/>
      <c r="O489" s="354"/>
      <c r="P489" s="354"/>
      <c r="Q489" s="354"/>
      <c r="R489" s="354"/>
      <c r="S489" s="354"/>
      <c r="T489" s="354"/>
      <c r="U489" s="354"/>
      <c r="V489" s="354"/>
      <c r="W489" s="341"/>
      <c r="X489" s="341"/>
      <c r="Y489" s="341"/>
      <c r="Z489" s="341"/>
      <c r="AA489" s="341"/>
      <c r="AB489" s="341"/>
      <c r="AC489" s="341"/>
      <c r="AD489" s="341"/>
      <c r="AE489" s="298"/>
      <c r="AF489" s="298"/>
      <c r="AG489" s="298"/>
      <c r="AH489" s="298"/>
      <c r="AI489" s="341"/>
      <c r="AJ489" s="341"/>
      <c r="AK489" s="341"/>
      <c r="AL489" s="341"/>
    </row>
    <row r="490" spans="2:38" x14ac:dyDescent="0.25">
      <c r="B490" s="298"/>
      <c r="C490" s="298"/>
      <c r="D490" s="298"/>
      <c r="E490" s="298"/>
      <c r="F490" s="298"/>
      <c r="G490" s="298"/>
      <c r="H490" s="354"/>
      <c r="I490" s="354"/>
      <c r="J490" s="354"/>
      <c r="K490" s="354"/>
      <c r="L490" s="354"/>
      <c r="M490" s="354"/>
      <c r="N490" s="354"/>
      <c r="O490" s="354"/>
      <c r="P490" s="354"/>
      <c r="Q490" s="354"/>
      <c r="R490" s="354"/>
      <c r="S490" s="354"/>
      <c r="T490" s="354"/>
      <c r="U490" s="354"/>
      <c r="V490" s="354"/>
      <c r="W490" s="341"/>
      <c r="X490" s="341"/>
      <c r="Y490" s="341"/>
      <c r="Z490" s="341"/>
      <c r="AA490" s="341"/>
      <c r="AB490" s="341"/>
      <c r="AC490" s="341"/>
      <c r="AD490" s="341"/>
      <c r="AE490" s="298"/>
      <c r="AF490" s="298"/>
      <c r="AG490" s="298"/>
      <c r="AH490" s="298"/>
      <c r="AI490" s="341"/>
      <c r="AJ490" s="341"/>
      <c r="AK490" s="341"/>
      <c r="AL490" s="341"/>
    </row>
    <row r="491" spans="2:38" x14ac:dyDescent="0.25">
      <c r="B491" s="298"/>
      <c r="C491" s="298"/>
      <c r="D491" s="298"/>
      <c r="E491" s="298"/>
      <c r="F491" s="298"/>
      <c r="G491" s="298"/>
      <c r="H491" s="354"/>
      <c r="I491" s="354"/>
      <c r="J491" s="354"/>
      <c r="K491" s="354"/>
      <c r="L491" s="354"/>
      <c r="M491" s="354"/>
      <c r="N491" s="354"/>
      <c r="O491" s="354"/>
      <c r="P491" s="354"/>
      <c r="Q491" s="354"/>
      <c r="R491" s="354"/>
      <c r="S491" s="354"/>
      <c r="T491" s="354"/>
      <c r="U491" s="354"/>
      <c r="V491" s="354"/>
      <c r="W491" s="341"/>
      <c r="X491" s="341"/>
      <c r="Y491" s="341"/>
      <c r="Z491" s="341"/>
      <c r="AA491" s="341"/>
      <c r="AB491" s="341"/>
      <c r="AC491" s="341"/>
      <c r="AD491" s="341"/>
      <c r="AE491" s="298"/>
      <c r="AF491" s="298"/>
      <c r="AG491" s="298"/>
      <c r="AH491" s="298"/>
      <c r="AI491" s="341"/>
      <c r="AJ491" s="341"/>
      <c r="AK491" s="341"/>
      <c r="AL491" s="341"/>
    </row>
    <row r="492" spans="2:38" x14ac:dyDescent="0.25">
      <c r="B492" s="298"/>
      <c r="C492" s="298"/>
      <c r="D492" s="298"/>
      <c r="E492" s="298"/>
      <c r="F492" s="298"/>
      <c r="G492" s="298"/>
      <c r="H492" s="354"/>
      <c r="I492" s="354"/>
      <c r="J492" s="354"/>
      <c r="K492" s="354"/>
      <c r="L492" s="354"/>
      <c r="M492" s="354"/>
      <c r="N492" s="354"/>
      <c r="O492" s="354"/>
      <c r="P492" s="354"/>
      <c r="Q492" s="354"/>
      <c r="R492" s="354"/>
      <c r="S492" s="354"/>
      <c r="T492" s="354"/>
      <c r="U492" s="354"/>
      <c r="V492" s="354"/>
      <c r="W492" s="341"/>
      <c r="X492" s="341"/>
      <c r="Y492" s="341"/>
      <c r="Z492" s="341"/>
      <c r="AA492" s="341"/>
      <c r="AB492" s="341"/>
      <c r="AC492" s="341"/>
      <c r="AD492" s="341"/>
      <c r="AE492" s="298"/>
      <c r="AF492" s="298"/>
      <c r="AG492" s="298"/>
      <c r="AH492" s="298"/>
      <c r="AI492" s="341"/>
      <c r="AJ492" s="341"/>
      <c r="AK492" s="341"/>
      <c r="AL492" s="341"/>
    </row>
    <row r="493" spans="2:38" x14ac:dyDescent="0.25">
      <c r="B493" s="298"/>
      <c r="C493" s="298"/>
      <c r="D493" s="298"/>
      <c r="E493" s="298"/>
      <c r="F493" s="298"/>
      <c r="G493" s="298"/>
      <c r="H493" s="354"/>
      <c r="I493" s="354"/>
      <c r="J493" s="354"/>
      <c r="K493" s="354"/>
      <c r="L493" s="354"/>
      <c r="M493" s="354"/>
      <c r="N493" s="354"/>
      <c r="O493" s="354"/>
      <c r="P493" s="354"/>
      <c r="Q493" s="354"/>
      <c r="R493" s="354"/>
      <c r="S493" s="354"/>
      <c r="T493" s="354"/>
      <c r="U493" s="354"/>
      <c r="V493" s="354"/>
      <c r="W493" s="341"/>
      <c r="X493" s="341"/>
      <c r="Y493" s="341"/>
      <c r="Z493" s="341"/>
      <c r="AA493" s="341"/>
      <c r="AB493" s="341"/>
      <c r="AC493" s="341"/>
      <c r="AD493" s="341"/>
      <c r="AE493" s="298"/>
      <c r="AF493" s="298"/>
      <c r="AG493" s="298"/>
      <c r="AH493" s="298"/>
      <c r="AI493" s="341"/>
      <c r="AJ493" s="341"/>
      <c r="AK493" s="341"/>
      <c r="AL493" s="341"/>
    </row>
    <row r="494" spans="2:38" x14ac:dyDescent="0.25">
      <c r="B494" s="298"/>
      <c r="C494" s="298"/>
      <c r="D494" s="298"/>
      <c r="E494" s="298"/>
      <c r="F494" s="298"/>
      <c r="G494" s="298"/>
      <c r="H494" s="354"/>
      <c r="I494" s="354"/>
      <c r="J494" s="354"/>
      <c r="K494" s="354"/>
      <c r="L494" s="354"/>
      <c r="M494" s="354"/>
      <c r="N494" s="354"/>
      <c r="O494" s="354"/>
      <c r="P494" s="354"/>
      <c r="Q494" s="354"/>
      <c r="R494" s="354"/>
      <c r="S494" s="354"/>
      <c r="T494" s="354"/>
      <c r="U494" s="354"/>
      <c r="V494" s="354"/>
      <c r="W494" s="341"/>
      <c r="X494" s="341"/>
      <c r="Y494" s="341"/>
      <c r="Z494" s="341"/>
      <c r="AA494" s="341"/>
      <c r="AB494" s="341"/>
      <c r="AC494" s="341"/>
      <c r="AD494" s="341"/>
      <c r="AE494" s="298"/>
      <c r="AF494" s="298"/>
      <c r="AG494" s="298"/>
      <c r="AH494" s="298"/>
      <c r="AI494" s="341"/>
      <c r="AJ494" s="341"/>
      <c r="AK494" s="341"/>
      <c r="AL494" s="341"/>
    </row>
    <row r="495" spans="2:38" x14ac:dyDescent="0.25">
      <c r="B495" s="298"/>
      <c r="C495" s="298"/>
      <c r="D495" s="298"/>
      <c r="E495" s="298"/>
      <c r="F495" s="298"/>
      <c r="G495" s="298"/>
      <c r="H495" s="354"/>
      <c r="I495" s="354"/>
      <c r="J495" s="354"/>
      <c r="K495" s="354"/>
      <c r="L495" s="354"/>
      <c r="M495" s="354"/>
      <c r="N495" s="354"/>
      <c r="O495" s="354"/>
      <c r="P495" s="354"/>
      <c r="Q495" s="354"/>
      <c r="R495" s="354"/>
      <c r="S495" s="354"/>
      <c r="T495" s="354"/>
      <c r="U495" s="354"/>
      <c r="V495" s="354"/>
      <c r="W495" s="341"/>
      <c r="X495" s="341"/>
      <c r="Y495" s="341"/>
      <c r="Z495" s="341"/>
      <c r="AA495" s="341"/>
      <c r="AB495" s="341"/>
      <c r="AC495" s="341"/>
      <c r="AD495" s="341"/>
      <c r="AE495" s="298"/>
      <c r="AF495" s="298"/>
      <c r="AG495" s="298"/>
      <c r="AH495" s="298"/>
      <c r="AI495" s="341"/>
      <c r="AJ495" s="341"/>
      <c r="AK495" s="341"/>
      <c r="AL495" s="341"/>
    </row>
    <row r="496" spans="2:38" x14ac:dyDescent="0.25">
      <c r="B496" s="298"/>
      <c r="C496" s="298"/>
      <c r="D496" s="298"/>
      <c r="E496" s="298"/>
      <c r="F496" s="298"/>
      <c r="G496" s="298"/>
      <c r="H496" s="354"/>
      <c r="I496" s="354"/>
      <c r="J496" s="354"/>
      <c r="K496" s="354"/>
      <c r="L496" s="354"/>
      <c r="M496" s="354"/>
      <c r="N496" s="354"/>
      <c r="O496" s="354"/>
      <c r="P496" s="354"/>
      <c r="Q496" s="354"/>
      <c r="R496" s="354"/>
      <c r="S496" s="354"/>
      <c r="T496" s="354"/>
      <c r="U496" s="354"/>
      <c r="V496" s="354"/>
      <c r="W496" s="341"/>
      <c r="X496" s="341"/>
      <c r="Y496" s="341"/>
      <c r="Z496" s="341"/>
      <c r="AA496" s="341"/>
      <c r="AB496" s="341"/>
      <c r="AC496" s="341"/>
      <c r="AD496" s="341"/>
      <c r="AE496" s="298"/>
      <c r="AF496" s="298"/>
      <c r="AG496" s="298"/>
      <c r="AH496" s="298"/>
      <c r="AI496" s="341"/>
      <c r="AJ496" s="341"/>
      <c r="AK496" s="341"/>
      <c r="AL496" s="341"/>
    </row>
    <row r="497" spans="2:38" x14ac:dyDescent="0.25">
      <c r="B497" s="298"/>
      <c r="C497" s="298"/>
      <c r="D497" s="298"/>
      <c r="E497" s="298"/>
      <c r="F497" s="298"/>
      <c r="G497" s="298"/>
      <c r="H497" s="354"/>
      <c r="I497" s="354"/>
      <c r="J497" s="354"/>
      <c r="K497" s="354"/>
      <c r="L497" s="354"/>
      <c r="M497" s="354"/>
      <c r="N497" s="354"/>
      <c r="O497" s="354"/>
      <c r="P497" s="354"/>
      <c r="Q497" s="354"/>
      <c r="R497" s="354"/>
      <c r="S497" s="354"/>
      <c r="T497" s="354"/>
      <c r="U497" s="354"/>
      <c r="V497" s="354"/>
      <c r="W497" s="341"/>
      <c r="X497" s="341"/>
      <c r="Y497" s="341"/>
      <c r="Z497" s="341"/>
      <c r="AA497" s="341"/>
      <c r="AB497" s="341"/>
      <c r="AC497" s="341"/>
      <c r="AD497" s="341"/>
      <c r="AE497" s="298"/>
      <c r="AF497" s="298"/>
      <c r="AG497" s="298"/>
      <c r="AH497" s="298"/>
      <c r="AI497" s="341"/>
      <c r="AJ497" s="341"/>
      <c r="AK497" s="341"/>
      <c r="AL497" s="341"/>
    </row>
    <row r="498" spans="2:38" x14ac:dyDescent="0.25">
      <c r="B498" s="298"/>
      <c r="C498" s="298"/>
      <c r="D498" s="298"/>
      <c r="E498" s="298"/>
      <c r="F498" s="298"/>
      <c r="G498" s="298"/>
      <c r="H498" s="354"/>
      <c r="I498" s="354"/>
      <c r="J498" s="354"/>
      <c r="K498" s="354"/>
      <c r="L498" s="354"/>
      <c r="M498" s="354"/>
      <c r="N498" s="354"/>
      <c r="O498" s="354"/>
      <c r="P498" s="354"/>
      <c r="Q498" s="354"/>
      <c r="R498" s="354"/>
      <c r="S498" s="354"/>
      <c r="T498" s="354"/>
      <c r="U498" s="354"/>
      <c r="V498" s="354"/>
      <c r="W498" s="341"/>
      <c r="X498" s="341"/>
      <c r="Y498" s="341"/>
      <c r="Z498" s="341"/>
      <c r="AA498" s="341"/>
      <c r="AB498" s="341"/>
      <c r="AC498" s="341"/>
      <c r="AD498" s="341"/>
      <c r="AE498" s="298"/>
      <c r="AF498" s="298"/>
      <c r="AG498" s="298"/>
      <c r="AH498" s="298"/>
      <c r="AI498" s="341"/>
      <c r="AJ498" s="341"/>
      <c r="AK498" s="341"/>
      <c r="AL498" s="341"/>
    </row>
    <row r="499" spans="2:38" x14ac:dyDescent="0.25">
      <c r="B499" s="298"/>
      <c r="C499" s="298"/>
      <c r="D499" s="298"/>
      <c r="E499" s="298"/>
      <c r="F499" s="298"/>
      <c r="G499" s="298"/>
      <c r="H499" s="354"/>
      <c r="I499" s="354"/>
      <c r="J499" s="354"/>
      <c r="K499" s="354"/>
      <c r="L499" s="354"/>
      <c r="M499" s="354"/>
      <c r="N499" s="354"/>
      <c r="O499" s="354"/>
      <c r="P499" s="354"/>
      <c r="Q499" s="354"/>
      <c r="R499" s="354"/>
      <c r="S499" s="354"/>
      <c r="T499" s="354"/>
      <c r="U499" s="354"/>
      <c r="V499" s="354"/>
      <c r="W499" s="341"/>
      <c r="X499" s="341"/>
      <c r="Y499" s="341"/>
      <c r="Z499" s="341"/>
      <c r="AA499" s="341"/>
      <c r="AB499" s="341"/>
      <c r="AC499" s="341"/>
      <c r="AD499" s="341"/>
      <c r="AE499" s="298"/>
      <c r="AF499" s="298"/>
      <c r="AG499" s="298"/>
      <c r="AH499" s="298"/>
      <c r="AI499" s="341"/>
      <c r="AJ499" s="341"/>
      <c r="AK499" s="341"/>
      <c r="AL499" s="341"/>
    </row>
    <row r="500" spans="2:38" x14ac:dyDescent="0.25">
      <c r="B500" s="298"/>
      <c r="C500" s="298"/>
      <c r="D500" s="298"/>
      <c r="E500" s="298"/>
      <c r="F500" s="298"/>
      <c r="G500" s="298"/>
      <c r="H500" s="354"/>
      <c r="I500" s="354"/>
      <c r="J500" s="354"/>
      <c r="K500" s="354"/>
      <c r="L500" s="354"/>
      <c r="M500" s="354"/>
      <c r="N500" s="354"/>
      <c r="O500" s="354"/>
      <c r="P500" s="354"/>
      <c r="Q500" s="354"/>
      <c r="R500" s="354"/>
      <c r="S500" s="354"/>
      <c r="T500" s="354"/>
      <c r="U500" s="354"/>
      <c r="V500" s="354"/>
      <c r="W500" s="341"/>
      <c r="X500" s="341"/>
      <c r="Y500" s="341"/>
      <c r="Z500" s="341"/>
      <c r="AA500" s="341"/>
      <c r="AB500" s="341"/>
      <c r="AC500" s="341"/>
      <c r="AD500" s="341"/>
      <c r="AE500" s="298"/>
      <c r="AF500" s="298"/>
      <c r="AG500" s="298"/>
      <c r="AH500" s="298"/>
      <c r="AI500" s="341"/>
      <c r="AJ500" s="341"/>
      <c r="AK500" s="341"/>
      <c r="AL500" s="341"/>
    </row>
    <row r="501" spans="2:38" x14ac:dyDescent="0.25">
      <c r="B501" s="298"/>
      <c r="C501" s="298"/>
      <c r="D501" s="298"/>
      <c r="E501" s="298"/>
      <c r="F501" s="298"/>
      <c r="G501" s="298"/>
      <c r="H501" s="354"/>
      <c r="I501" s="354"/>
      <c r="J501" s="354"/>
      <c r="K501" s="354"/>
      <c r="L501" s="354"/>
      <c r="M501" s="354"/>
      <c r="N501" s="354"/>
      <c r="O501" s="354"/>
      <c r="P501" s="354"/>
      <c r="Q501" s="354"/>
      <c r="R501" s="354"/>
      <c r="S501" s="354"/>
      <c r="T501" s="354"/>
      <c r="U501" s="354"/>
      <c r="V501" s="354"/>
      <c r="W501" s="341"/>
      <c r="X501" s="341"/>
      <c r="Y501" s="341"/>
      <c r="Z501" s="341"/>
      <c r="AA501" s="341"/>
      <c r="AB501" s="341"/>
      <c r="AC501" s="341"/>
      <c r="AD501" s="341"/>
      <c r="AE501" s="298"/>
      <c r="AF501" s="298"/>
      <c r="AG501" s="298"/>
      <c r="AH501" s="298"/>
      <c r="AI501" s="341"/>
      <c r="AJ501" s="341"/>
      <c r="AK501" s="341"/>
      <c r="AL501" s="341"/>
    </row>
    <row r="502" spans="2:38" x14ac:dyDescent="0.25">
      <c r="B502" s="298"/>
      <c r="C502" s="298"/>
      <c r="D502" s="298"/>
      <c r="E502" s="298"/>
      <c r="F502" s="298"/>
      <c r="G502" s="298"/>
      <c r="H502" s="354"/>
      <c r="I502" s="354"/>
      <c r="J502" s="354"/>
      <c r="K502" s="354"/>
      <c r="L502" s="354"/>
      <c r="M502" s="354"/>
      <c r="N502" s="354"/>
      <c r="O502" s="354"/>
      <c r="P502" s="354"/>
      <c r="Q502" s="354"/>
      <c r="R502" s="354"/>
      <c r="S502" s="354"/>
      <c r="T502" s="354"/>
      <c r="U502" s="354"/>
      <c r="V502" s="354"/>
      <c r="W502" s="341"/>
      <c r="X502" s="341"/>
      <c r="Y502" s="341"/>
      <c r="Z502" s="341"/>
      <c r="AA502" s="341"/>
      <c r="AB502" s="341"/>
      <c r="AC502" s="341"/>
      <c r="AD502" s="341"/>
      <c r="AE502" s="298"/>
      <c r="AF502" s="298"/>
      <c r="AG502" s="298"/>
      <c r="AH502" s="298"/>
      <c r="AI502" s="341"/>
      <c r="AJ502" s="341"/>
      <c r="AK502" s="341"/>
      <c r="AL502" s="341"/>
    </row>
    <row r="503" spans="2:38" x14ac:dyDescent="0.25">
      <c r="B503" s="298"/>
      <c r="C503" s="298"/>
      <c r="D503" s="298"/>
      <c r="E503" s="298"/>
      <c r="F503" s="298"/>
      <c r="G503" s="298"/>
      <c r="H503" s="354"/>
      <c r="I503" s="354"/>
      <c r="J503" s="354"/>
      <c r="K503" s="354"/>
      <c r="L503" s="354"/>
      <c r="M503" s="354"/>
      <c r="N503" s="354"/>
      <c r="O503" s="354"/>
      <c r="P503" s="354"/>
      <c r="Q503" s="354"/>
      <c r="R503" s="354"/>
      <c r="S503" s="354"/>
      <c r="T503" s="354"/>
      <c r="U503" s="354"/>
      <c r="V503" s="354"/>
      <c r="W503" s="341"/>
      <c r="X503" s="341"/>
      <c r="Y503" s="341"/>
      <c r="Z503" s="341"/>
      <c r="AA503" s="341"/>
      <c r="AB503" s="341"/>
      <c r="AC503" s="341"/>
      <c r="AD503" s="341"/>
      <c r="AE503" s="298"/>
      <c r="AF503" s="298"/>
      <c r="AG503" s="298"/>
      <c r="AH503" s="298"/>
      <c r="AI503" s="341"/>
      <c r="AJ503" s="341"/>
      <c r="AK503" s="341"/>
      <c r="AL503" s="341"/>
    </row>
    <row r="504" spans="2:38" x14ac:dyDescent="0.25">
      <c r="B504" s="298"/>
      <c r="C504" s="298"/>
      <c r="D504" s="298"/>
      <c r="E504" s="298"/>
      <c r="F504" s="298"/>
      <c r="G504" s="298"/>
      <c r="H504" s="354"/>
      <c r="I504" s="354"/>
      <c r="J504" s="354"/>
      <c r="K504" s="354"/>
      <c r="L504" s="354"/>
      <c r="M504" s="354"/>
      <c r="N504" s="354"/>
      <c r="O504" s="354"/>
      <c r="P504" s="354"/>
      <c r="Q504" s="354"/>
      <c r="R504" s="354"/>
      <c r="S504" s="354"/>
      <c r="T504" s="354"/>
      <c r="U504" s="354"/>
      <c r="V504" s="354"/>
      <c r="W504" s="341"/>
      <c r="X504" s="341"/>
      <c r="Y504" s="341"/>
      <c r="Z504" s="341"/>
      <c r="AA504" s="341"/>
      <c r="AB504" s="341"/>
      <c r="AC504" s="341"/>
      <c r="AD504" s="341"/>
      <c r="AE504" s="298"/>
      <c r="AF504" s="298"/>
      <c r="AG504" s="298"/>
      <c r="AH504" s="298"/>
      <c r="AI504" s="341"/>
      <c r="AJ504" s="341"/>
      <c r="AK504" s="341"/>
      <c r="AL504" s="341"/>
    </row>
    <row r="505" spans="2:38" x14ac:dyDescent="0.25">
      <c r="B505" s="298"/>
      <c r="C505" s="298"/>
      <c r="D505" s="298"/>
      <c r="E505" s="298"/>
      <c r="F505" s="298"/>
      <c r="G505" s="298"/>
      <c r="H505" s="354"/>
      <c r="I505" s="354"/>
      <c r="J505" s="354"/>
      <c r="K505" s="354"/>
      <c r="L505" s="354"/>
      <c r="M505" s="354"/>
      <c r="N505" s="354"/>
      <c r="O505" s="354"/>
      <c r="P505" s="354"/>
      <c r="Q505" s="354"/>
      <c r="R505" s="354"/>
      <c r="S505" s="354"/>
      <c r="T505" s="354"/>
      <c r="U505" s="354"/>
      <c r="V505" s="354"/>
      <c r="W505" s="341"/>
      <c r="X505" s="341"/>
      <c r="Y505" s="341"/>
      <c r="Z505" s="341"/>
      <c r="AA505" s="341"/>
      <c r="AB505" s="341"/>
      <c r="AC505" s="341"/>
      <c r="AD505" s="341"/>
      <c r="AE505" s="298"/>
      <c r="AF505" s="298"/>
      <c r="AG505" s="298"/>
      <c r="AH505" s="298"/>
      <c r="AI505" s="341"/>
      <c r="AJ505" s="341"/>
      <c r="AK505" s="341"/>
      <c r="AL505" s="341"/>
    </row>
    <row r="506" spans="2:38" x14ac:dyDescent="0.25">
      <c r="B506" s="298"/>
      <c r="C506" s="298"/>
      <c r="D506" s="298"/>
      <c r="E506" s="298"/>
      <c r="F506" s="298"/>
      <c r="G506" s="298"/>
      <c r="H506" s="354"/>
      <c r="I506" s="354"/>
      <c r="J506" s="354"/>
      <c r="K506" s="354"/>
      <c r="L506" s="354"/>
      <c r="M506" s="354"/>
      <c r="N506" s="354"/>
      <c r="O506" s="354"/>
      <c r="P506" s="354"/>
      <c r="Q506" s="354"/>
      <c r="R506" s="354"/>
      <c r="S506" s="354"/>
      <c r="T506" s="354"/>
      <c r="U506" s="354"/>
      <c r="V506" s="354"/>
      <c r="W506" s="341"/>
      <c r="X506" s="341"/>
      <c r="Y506" s="341"/>
      <c r="Z506" s="341"/>
      <c r="AA506" s="341"/>
      <c r="AB506" s="341"/>
      <c r="AC506" s="341"/>
      <c r="AD506" s="341"/>
      <c r="AE506" s="298"/>
      <c r="AF506" s="298"/>
      <c r="AG506" s="298"/>
      <c r="AH506" s="298"/>
      <c r="AI506" s="341"/>
      <c r="AJ506" s="341"/>
      <c r="AK506" s="341"/>
      <c r="AL506" s="341"/>
    </row>
    <row r="507" spans="2:38" x14ac:dyDescent="0.25">
      <c r="B507" s="298"/>
      <c r="C507" s="298"/>
      <c r="D507" s="298"/>
      <c r="E507" s="298"/>
      <c r="F507" s="298"/>
      <c r="G507" s="298"/>
      <c r="H507" s="354"/>
      <c r="I507" s="354"/>
      <c r="J507" s="354"/>
      <c r="K507" s="354"/>
      <c r="L507" s="354"/>
      <c r="M507" s="354"/>
      <c r="N507" s="354"/>
      <c r="O507" s="354"/>
      <c r="P507" s="354"/>
      <c r="Q507" s="354"/>
      <c r="R507" s="354"/>
      <c r="S507" s="354"/>
      <c r="T507" s="354"/>
      <c r="U507" s="354"/>
      <c r="V507" s="354"/>
      <c r="W507" s="341"/>
      <c r="X507" s="341"/>
      <c r="Y507" s="341"/>
      <c r="Z507" s="341"/>
      <c r="AA507" s="341"/>
      <c r="AB507" s="341"/>
      <c r="AC507" s="341"/>
      <c r="AD507" s="341"/>
      <c r="AE507" s="298"/>
      <c r="AF507" s="298"/>
      <c r="AG507" s="298"/>
      <c r="AH507" s="298"/>
      <c r="AI507" s="341"/>
      <c r="AJ507" s="341"/>
      <c r="AK507" s="341"/>
      <c r="AL507" s="341"/>
    </row>
    <row r="508" spans="2:38" x14ac:dyDescent="0.25">
      <c r="B508" s="298"/>
      <c r="C508" s="298"/>
      <c r="D508" s="298"/>
      <c r="E508" s="298"/>
      <c r="F508" s="298"/>
      <c r="G508" s="298"/>
      <c r="H508" s="354"/>
      <c r="I508" s="354"/>
      <c r="J508" s="354"/>
      <c r="K508" s="354"/>
      <c r="L508" s="354"/>
      <c r="M508" s="354"/>
      <c r="N508" s="354"/>
      <c r="O508" s="354"/>
      <c r="P508" s="354"/>
      <c r="Q508" s="354"/>
      <c r="R508" s="354"/>
      <c r="S508" s="354"/>
      <c r="T508" s="354"/>
      <c r="U508" s="354"/>
      <c r="V508" s="354"/>
      <c r="W508" s="341"/>
      <c r="X508" s="341"/>
      <c r="Y508" s="341"/>
      <c r="Z508" s="341"/>
      <c r="AA508" s="341"/>
      <c r="AB508" s="341"/>
      <c r="AC508" s="341"/>
      <c r="AD508" s="341"/>
      <c r="AE508" s="298"/>
      <c r="AF508" s="298"/>
      <c r="AG508" s="298"/>
      <c r="AH508" s="298"/>
      <c r="AI508" s="341"/>
      <c r="AJ508" s="341"/>
      <c r="AK508" s="341"/>
      <c r="AL508" s="341"/>
    </row>
    <row r="509" spans="2:38" x14ac:dyDescent="0.25">
      <c r="B509" s="298"/>
      <c r="C509" s="298"/>
      <c r="D509" s="298"/>
      <c r="E509" s="298"/>
      <c r="F509" s="298"/>
      <c r="G509" s="298"/>
      <c r="H509" s="354"/>
      <c r="I509" s="354"/>
      <c r="J509" s="354"/>
      <c r="K509" s="354"/>
      <c r="L509" s="354"/>
      <c r="M509" s="354"/>
      <c r="N509" s="354"/>
      <c r="O509" s="354"/>
      <c r="P509" s="354"/>
      <c r="Q509" s="354"/>
      <c r="R509" s="354"/>
      <c r="S509" s="354"/>
      <c r="T509" s="354"/>
      <c r="U509" s="354"/>
      <c r="V509" s="354"/>
      <c r="W509" s="341"/>
      <c r="X509" s="341"/>
      <c r="Y509" s="341"/>
      <c r="Z509" s="341"/>
      <c r="AA509" s="341"/>
      <c r="AB509" s="341"/>
      <c r="AC509" s="341"/>
      <c r="AD509" s="341"/>
      <c r="AE509" s="298"/>
      <c r="AF509" s="298"/>
      <c r="AG509" s="298"/>
      <c r="AH509" s="298"/>
      <c r="AI509" s="341"/>
      <c r="AJ509" s="341"/>
      <c r="AK509" s="341"/>
      <c r="AL509" s="341"/>
    </row>
    <row r="510" spans="2:38" x14ac:dyDescent="0.25">
      <c r="B510" s="298"/>
      <c r="C510" s="298"/>
      <c r="D510" s="298"/>
      <c r="E510" s="298"/>
      <c r="F510" s="298"/>
      <c r="G510" s="298"/>
      <c r="H510" s="354"/>
      <c r="I510" s="354"/>
      <c r="J510" s="354"/>
      <c r="K510" s="354"/>
      <c r="L510" s="354"/>
      <c r="M510" s="354"/>
      <c r="N510" s="354"/>
      <c r="O510" s="354"/>
      <c r="P510" s="354"/>
      <c r="Q510" s="354"/>
      <c r="R510" s="354"/>
      <c r="S510" s="354"/>
      <c r="T510" s="354"/>
      <c r="U510" s="354"/>
      <c r="V510" s="354"/>
      <c r="W510" s="341"/>
      <c r="X510" s="341"/>
      <c r="Y510" s="341"/>
      <c r="Z510" s="341"/>
      <c r="AA510" s="341"/>
      <c r="AB510" s="341"/>
      <c r="AC510" s="341"/>
      <c r="AD510" s="341"/>
      <c r="AE510" s="298"/>
      <c r="AF510" s="298"/>
      <c r="AG510" s="298"/>
      <c r="AH510" s="298"/>
      <c r="AI510" s="341"/>
      <c r="AJ510" s="341"/>
      <c r="AK510" s="341"/>
      <c r="AL510" s="341"/>
    </row>
    <row r="511" spans="2:38" x14ac:dyDescent="0.25">
      <c r="B511" s="298"/>
      <c r="C511" s="298"/>
      <c r="D511" s="298"/>
      <c r="E511" s="298"/>
      <c r="F511" s="298"/>
      <c r="G511" s="298"/>
      <c r="H511" s="354"/>
      <c r="I511" s="354"/>
      <c r="J511" s="354"/>
      <c r="K511" s="354"/>
      <c r="L511" s="354"/>
      <c r="M511" s="354"/>
      <c r="N511" s="354"/>
      <c r="O511" s="354"/>
      <c r="P511" s="354"/>
      <c r="Q511" s="354"/>
      <c r="R511" s="354"/>
      <c r="S511" s="354"/>
      <c r="T511" s="354"/>
      <c r="U511" s="354"/>
      <c r="V511" s="354"/>
      <c r="W511" s="341"/>
      <c r="X511" s="341"/>
      <c r="Y511" s="341"/>
      <c r="Z511" s="341"/>
      <c r="AA511" s="341"/>
      <c r="AB511" s="341"/>
      <c r="AC511" s="341"/>
      <c r="AD511" s="341"/>
      <c r="AE511" s="298"/>
      <c r="AF511" s="298"/>
      <c r="AG511" s="298"/>
      <c r="AH511" s="298"/>
      <c r="AI511" s="341"/>
      <c r="AJ511" s="341"/>
      <c r="AK511" s="341"/>
      <c r="AL511" s="341"/>
    </row>
    <row r="512" spans="2:38" x14ac:dyDescent="0.25">
      <c r="B512" s="298"/>
      <c r="C512" s="298"/>
      <c r="D512" s="298"/>
      <c r="E512" s="298"/>
      <c r="F512" s="298"/>
      <c r="G512" s="298"/>
      <c r="H512" s="354"/>
      <c r="I512" s="354"/>
      <c r="J512" s="354"/>
      <c r="K512" s="354"/>
      <c r="L512" s="354"/>
      <c r="M512" s="354"/>
      <c r="N512" s="354"/>
      <c r="O512" s="354"/>
      <c r="P512" s="354"/>
      <c r="Q512" s="354"/>
      <c r="R512" s="354"/>
      <c r="S512" s="354"/>
      <c r="T512" s="354"/>
      <c r="U512" s="354"/>
      <c r="V512" s="354"/>
      <c r="W512" s="341"/>
      <c r="X512" s="341"/>
      <c r="Y512" s="341"/>
      <c r="Z512" s="341"/>
      <c r="AA512" s="341"/>
      <c r="AB512" s="341"/>
      <c r="AC512" s="341"/>
      <c r="AD512" s="341"/>
      <c r="AE512" s="298"/>
      <c r="AF512" s="298"/>
      <c r="AG512" s="298"/>
      <c r="AH512" s="298"/>
      <c r="AI512" s="341"/>
      <c r="AJ512" s="341"/>
      <c r="AK512" s="341"/>
      <c r="AL512" s="341"/>
    </row>
    <row r="513" spans="2:38" x14ac:dyDescent="0.25">
      <c r="B513" s="298"/>
      <c r="C513" s="298"/>
      <c r="D513" s="298"/>
      <c r="E513" s="298"/>
      <c r="F513" s="298"/>
      <c r="G513" s="298"/>
      <c r="H513" s="354"/>
      <c r="I513" s="354"/>
      <c r="J513" s="354"/>
      <c r="K513" s="354"/>
      <c r="L513" s="354"/>
      <c r="M513" s="354"/>
      <c r="N513" s="354"/>
      <c r="O513" s="354"/>
      <c r="P513" s="354"/>
      <c r="Q513" s="354"/>
      <c r="R513" s="354"/>
      <c r="S513" s="354"/>
      <c r="T513" s="354"/>
      <c r="U513" s="354"/>
      <c r="V513" s="354"/>
      <c r="W513" s="341"/>
      <c r="X513" s="341"/>
      <c r="Y513" s="341"/>
      <c r="Z513" s="341"/>
      <c r="AA513" s="341"/>
      <c r="AB513" s="341"/>
      <c r="AC513" s="341"/>
      <c r="AD513" s="341"/>
      <c r="AE513" s="298"/>
      <c r="AF513" s="298"/>
      <c r="AG513" s="298"/>
      <c r="AH513" s="298"/>
      <c r="AI513" s="341"/>
      <c r="AJ513" s="341"/>
      <c r="AK513" s="341"/>
      <c r="AL513" s="341"/>
    </row>
    <row r="514" spans="2:38" x14ac:dyDescent="0.25">
      <c r="B514" s="298"/>
      <c r="C514" s="298"/>
      <c r="D514" s="298"/>
      <c r="E514" s="298"/>
      <c r="F514" s="298"/>
      <c r="G514" s="298"/>
      <c r="H514" s="354"/>
      <c r="I514" s="354"/>
      <c r="J514" s="354"/>
      <c r="K514" s="354"/>
      <c r="L514" s="354"/>
      <c r="M514" s="354"/>
      <c r="N514" s="354"/>
      <c r="O514" s="354"/>
      <c r="P514" s="354"/>
      <c r="Q514" s="354"/>
      <c r="R514" s="354"/>
      <c r="S514" s="354"/>
      <c r="T514" s="354"/>
      <c r="U514" s="354"/>
      <c r="V514" s="354"/>
      <c r="W514" s="341"/>
      <c r="X514" s="341"/>
      <c r="Y514" s="341"/>
      <c r="Z514" s="341"/>
      <c r="AA514" s="341"/>
      <c r="AB514" s="341"/>
      <c r="AC514" s="341"/>
      <c r="AD514" s="341"/>
      <c r="AE514" s="298"/>
      <c r="AF514" s="298"/>
      <c r="AG514" s="298"/>
      <c r="AH514" s="298"/>
      <c r="AI514" s="341"/>
      <c r="AJ514" s="341"/>
      <c r="AK514" s="341"/>
      <c r="AL514" s="341"/>
    </row>
    <row r="515" spans="2:38" x14ac:dyDescent="0.25">
      <c r="B515" s="298"/>
      <c r="C515" s="298"/>
      <c r="D515" s="298"/>
      <c r="E515" s="298"/>
      <c r="F515" s="298"/>
      <c r="G515" s="298"/>
      <c r="H515" s="354"/>
      <c r="I515" s="354"/>
      <c r="J515" s="354"/>
      <c r="K515" s="354"/>
      <c r="L515" s="354"/>
      <c r="M515" s="354"/>
      <c r="N515" s="354"/>
      <c r="O515" s="354"/>
      <c r="P515" s="354"/>
      <c r="Q515" s="354"/>
      <c r="R515" s="354"/>
      <c r="S515" s="354"/>
      <c r="T515" s="354"/>
      <c r="U515" s="354"/>
      <c r="V515" s="354"/>
      <c r="W515" s="341"/>
      <c r="X515" s="341"/>
      <c r="Y515" s="341"/>
      <c r="Z515" s="341"/>
      <c r="AA515" s="341"/>
      <c r="AB515" s="341"/>
      <c r="AC515" s="341"/>
      <c r="AD515" s="341"/>
      <c r="AE515" s="298"/>
      <c r="AF515" s="298"/>
      <c r="AG515" s="298"/>
      <c r="AH515" s="298"/>
      <c r="AI515" s="341"/>
      <c r="AJ515" s="341"/>
      <c r="AK515" s="341"/>
      <c r="AL515" s="341"/>
    </row>
    <row r="516" spans="2:38" x14ac:dyDescent="0.25">
      <c r="B516" s="298"/>
      <c r="C516" s="298"/>
      <c r="D516" s="298"/>
      <c r="E516" s="298"/>
      <c r="F516" s="298"/>
      <c r="G516" s="298"/>
      <c r="H516" s="354"/>
      <c r="I516" s="354"/>
      <c r="J516" s="354"/>
      <c r="K516" s="354"/>
      <c r="L516" s="354"/>
      <c r="M516" s="354"/>
      <c r="N516" s="354"/>
      <c r="O516" s="354"/>
      <c r="P516" s="354"/>
      <c r="Q516" s="354"/>
      <c r="R516" s="354"/>
      <c r="S516" s="354"/>
      <c r="T516" s="354"/>
      <c r="U516" s="354"/>
      <c r="V516" s="354"/>
      <c r="W516" s="341"/>
      <c r="X516" s="341"/>
      <c r="Y516" s="341"/>
      <c r="Z516" s="341"/>
      <c r="AA516" s="341"/>
      <c r="AB516" s="341"/>
      <c r="AC516" s="341"/>
      <c r="AD516" s="341"/>
      <c r="AE516" s="298"/>
      <c r="AF516" s="298"/>
      <c r="AG516" s="298"/>
      <c r="AH516" s="298"/>
      <c r="AI516" s="341"/>
      <c r="AJ516" s="341"/>
      <c r="AK516" s="341"/>
      <c r="AL516" s="341"/>
    </row>
    <row r="517" spans="2:38" x14ac:dyDescent="0.25">
      <c r="B517" s="298"/>
      <c r="C517" s="298"/>
      <c r="D517" s="298"/>
      <c r="E517" s="298"/>
      <c r="F517" s="298"/>
      <c r="G517" s="298"/>
      <c r="H517" s="354"/>
      <c r="I517" s="354"/>
      <c r="J517" s="354"/>
      <c r="K517" s="354"/>
      <c r="L517" s="354"/>
      <c r="M517" s="354"/>
      <c r="N517" s="354"/>
      <c r="O517" s="354"/>
      <c r="P517" s="354"/>
      <c r="Q517" s="354"/>
      <c r="R517" s="354"/>
      <c r="S517" s="354"/>
      <c r="T517" s="354"/>
      <c r="U517" s="354"/>
      <c r="V517" s="354"/>
      <c r="W517" s="341"/>
      <c r="X517" s="341"/>
      <c r="Y517" s="341"/>
      <c r="Z517" s="341"/>
      <c r="AA517" s="341"/>
      <c r="AB517" s="341"/>
      <c r="AC517" s="341"/>
      <c r="AD517" s="341"/>
      <c r="AE517" s="298"/>
      <c r="AF517" s="298"/>
      <c r="AG517" s="298"/>
      <c r="AH517" s="298"/>
      <c r="AI517" s="341"/>
      <c r="AJ517" s="341"/>
      <c r="AK517" s="341"/>
      <c r="AL517" s="341"/>
    </row>
    <row r="518" spans="2:38" x14ac:dyDescent="0.25">
      <c r="B518" s="298"/>
      <c r="C518" s="298"/>
      <c r="D518" s="298"/>
      <c r="E518" s="298"/>
      <c r="F518" s="298"/>
      <c r="G518" s="298"/>
      <c r="H518" s="354"/>
      <c r="I518" s="354"/>
      <c r="J518" s="354"/>
      <c r="K518" s="354"/>
      <c r="L518" s="354"/>
      <c r="M518" s="354"/>
      <c r="N518" s="354"/>
      <c r="O518" s="354"/>
      <c r="P518" s="354"/>
      <c r="Q518" s="354"/>
      <c r="R518" s="354"/>
      <c r="S518" s="354"/>
      <c r="T518" s="354"/>
      <c r="U518" s="354"/>
      <c r="V518" s="354"/>
      <c r="W518" s="341"/>
      <c r="X518" s="341"/>
      <c r="Y518" s="341"/>
      <c r="Z518" s="341"/>
      <c r="AA518" s="341"/>
      <c r="AB518" s="341"/>
      <c r="AC518" s="341"/>
      <c r="AD518" s="341"/>
      <c r="AE518" s="298"/>
      <c r="AF518" s="298"/>
      <c r="AG518" s="298"/>
      <c r="AH518" s="298"/>
      <c r="AI518" s="341"/>
      <c r="AJ518" s="341"/>
      <c r="AK518" s="341"/>
      <c r="AL518" s="341"/>
    </row>
    <row r="519" spans="2:38" x14ac:dyDescent="0.25">
      <c r="B519" s="298"/>
      <c r="C519" s="298"/>
      <c r="D519" s="298"/>
      <c r="E519" s="298"/>
      <c r="F519" s="298"/>
      <c r="G519" s="298"/>
      <c r="H519" s="354"/>
      <c r="I519" s="354"/>
      <c r="J519" s="354"/>
      <c r="K519" s="354"/>
      <c r="L519" s="354"/>
      <c r="M519" s="354"/>
      <c r="N519" s="354"/>
      <c r="O519" s="354"/>
      <c r="P519" s="354"/>
      <c r="Q519" s="354"/>
      <c r="R519" s="354"/>
      <c r="S519" s="354"/>
      <c r="T519" s="354"/>
      <c r="U519" s="354"/>
      <c r="V519" s="354"/>
      <c r="W519" s="341"/>
      <c r="X519" s="341"/>
      <c r="Y519" s="341"/>
      <c r="Z519" s="341"/>
      <c r="AA519" s="341"/>
      <c r="AB519" s="341"/>
      <c r="AC519" s="341"/>
      <c r="AD519" s="341"/>
      <c r="AE519" s="298"/>
      <c r="AF519" s="298"/>
      <c r="AG519" s="298"/>
      <c r="AH519" s="298"/>
      <c r="AI519" s="341"/>
      <c r="AJ519" s="341"/>
      <c r="AK519" s="341"/>
      <c r="AL519" s="341"/>
    </row>
    <row r="520" spans="2:38" x14ac:dyDescent="0.25">
      <c r="B520" s="298"/>
      <c r="C520" s="298"/>
      <c r="D520" s="298"/>
      <c r="E520" s="298"/>
      <c r="F520" s="298"/>
      <c r="G520" s="298"/>
      <c r="H520" s="354"/>
      <c r="I520" s="354"/>
      <c r="J520" s="354"/>
      <c r="K520" s="354"/>
      <c r="L520" s="354"/>
      <c r="M520" s="354"/>
      <c r="N520" s="354"/>
      <c r="O520" s="354"/>
      <c r="P520" s="354"/>
      <c r="Q520" s="354"/>
      <c r="R520" s="354"/>
      <c r="S520" s="354"/>
      <c r="T520" s="354"/>
      <c r="U520" s="354"/>
      <c r="V520" s="354"/>
      <c r="W520" s="341"/>
      <c r="X520" s="341"/>
      <c r="Y520" s="341"/>
      <c r="Z520" s="341"/>
      <c r="AA520" s="341"/>
      <c r="AB520" s="341"/>
      <c r="AC520" s="341"/>
      <c r="AD520" s="341"/>
      <c r="AE520" s="298"/>
      <c r="AF520" s="298"/>
      <c r="AG520" s="298"/>
      <c r="AH520" s="298"/>
      <c r="AI520" s="341"/>
      <c r="AJ520" s="341"/>
      <c r="AK520" s="341"/>
      <c r="AL520" s="341"/>
    </row>
    <row r="521" spans="2:38" x14ac:dyDescent="0.25">
      <c r="B521" s="298"/>
      <c r="C521" s="298"/>
      <c r="D521" s="298"/>
      <c r="E521" s="298"/>
      <c r="F521" s="298"/>
      <c r="G521" s="298"/>
      <c r="H521" s="354"/>
      <c r="I521" s="354"/>
      <c r="J521" s="354"/>
      <c r="K521" s="354"/>
      <c r="L521" s="354"/>
      <c r="M521" s="354"/>
      <c r="N521" s="354"/>
      <c r="O521" s="354"/>
      <c r="P521" s="354"/>
      <c r="Q521" s="354"/>
      <c r="R521" s="354"/>
      <c r="S521" s="354"/>
      <c r="T521" s="354"/>
      <c r="U521" s="354"/>
      <c r="V521" s="354"/>
      <c r="W521" s="341"/>
      <c r="X521" s="341"/>
      <c r="Y521" s="341"/>
      <c r="Z521" s="341"/>
      <c r="AA521" s="341"/>
      <c r="AB521" s="341"/>
      <c r="AC521" s="341"/>
      <c r="AD521" s="341"/>
      <c r="AE521" s="298"/>
      <c r="AF521" s="298"/>
      <c r="AG521" s="298"/>
      <c r="AH521" s="298"/>
      <c r="AI521" s="341"/>
      <c r="AJ521" s="341"/>
      <c r="AK521" s="341"/>
      <c r="AL521" s="341"/>
    </row>
    <row r="522" spans="2:38" x14ac:dyDescent="0.25">
      <c r="B522" s="298"/>
      <c r="C522" s="298"/>
      <c r="D522" s="298"/>
      <c r="E522" s="298"/>
      <c r="F522" s="298"/>
      <c r="G522" s="298"/>
      <c r="H522" s="354"/>
      <c r="I522" s="354"/>
      <c r="J522" s="354"/>
      <c r="K522" s="354"/>
      <c r="L522" s="354"/>
      <c r="M522" s="354"/>
      <c r="N522" s="354"/>
      <c r="O522" s="354"/>
      <c r="P522" s="354"/>
      <c r="Q522" s="354"/>
      <c r="R522" s="354"/>
      <c r="S522" s="354"/>
      <c r="T522" s="354"/>
      <c r="U522" s="354"/>
      <c r="V522" s="354"/>
      <c r="W522" s="341"/>
      <c r="X522" s="341"/>
      <c r="Y522" s="341"/>
      <c r="Z522" s="341"/>
      <c r="AA522" s="341"/>
      <c r="AB522" s="341"/>
      <c r="AC522" s="341"/>
      <c r="AD522" s="341"/>
      <c r="AE522" s="298"/>
      <c r="AF522" s="298"/>
      <c r="AG522" s="298"/>
      <c r="AH522" s="298"/>
      <c r="AI522" s="341"/>
      <c r="AJ522" s="341"/>
      <c r="AK522" s="341"/>
      <c r="AL522" s="341"/>
    </row>
    <row r="523" spans="2:38" x14ac:dyDescent="0.25">
      <c r="B523" s="298"/>
      <c r="C523" s="298"/>
      <c r="D523" s="298"/>
      <c r="E523" s="298"/>
      <c r="F523" s="298"/>
      <c r="G523" s="298"/>
      <c r="H523" s="354"/>
      <c r="I523" s="354"/>
      <c r="J523" s="354"/>
      <c r="K523" s="354"/>
      <c r="L523" s="354"/>
      <c r="M523" s="354"/>
      <c r="N523" s="354"/>
      <c r="O523" s="354"/>
      <c r="P523" s="354"/>
      <c r="Q523" s="354"/>
      <c r="R523" s="354"/>
      <c r="S523" s="354"/>
      <c r="T523" s="354"/>
      <c r="U523" s="354"/>
      <c r="V523" s="354"/>
      <c r="W523" s="341"/>
      <c r="X523" s="341"/>
      <c r="Y523" s="341"/>
      <c r="Z523" s="341"/>
      <c r="AA523" s="341"/>
      <c r="AB523" s="341"/>
      <c r="AC523" s="341"/>
      <c r="AD523" s="341"/>
      <c r="AE523" s="298"/>
      <c r="AF523" s="298"/>
      <c r="AG523" s="298"/>
      <c r="AH523" s="298"/>
      <c r="AI523" s="341"/>
      <c r="AJ523" s="341"/>
      <c r="AK523" s="341"/>
      <c r="AL523" s="341"/>
    </row>
    <row r="524" spans="2:38" x14ac:dyDescent="0.25">
      <c r="B524" s="298"/>
      <c r="C524" s="298"/>
      <c r="D524" s="298"/>
      <c r="E524" s="298"/>
      <c r="F524" s="298"/>
      <c r="G524" s="298"/>
      <c r="H524" s="354"/>
      <c r="I524" s="354"/>
      <c r="J524" s="354"/>
      <c r="K524" s="354"/>
      <c r="L524" s="354"/>
      <c r="M524" s="354"/>
      <c r="N524" s="354"/>
      <c r="O524" s="354"/>
      <c r="P524" s="354"/>
      <c r="Q524" s="354"/>
      <c r="R524" s="354"/>
      <c r="S524" s="354"/>
      <c r="T524" s="354"/>
      <c r="U524" s="354"/>
      <c r="V524" s="354"/>
      <c r="W524" s="341"/>
      <c r="X524" s="341"/>
      <c r="Y524" s="341"/>
      <c r="Z524" s="341"/>
      <c r="AA524" s="341"/>
      <c r="AB524" s="341"/>
      <c r="AC524" s="341"/>
      <c r="AD524" s="341"/>
      <c r="AE524" s="298"/>
      <c r="AF524" s="298"/>
      <c r="AG524" s="298"/>
      <c r="AH524" s="298"/>
      <c r="AI524" s="341"/>
      <c r="AJ524" s="341"/>
      <c r="AK524" s="341"/>
      <c r="AL524" s="341"/>
    </row>
    <row r="525" spans="2:38" x14ac:dyDescent="0.25">
      <c r="B525" s="298"/>
      <c r="C525" s="298"/>
      <c r="D525" s="298"/>
      <c r="E525" s="298"/>
      <c r="F525" s="298"/>
      <c r="G525" s="298"/>
      <c r="H525" s="354"/>
      <c r="I525" s="354"/>
      <c r="J525" s="354"/>
      <c r="K525" s="354"/>
      <c r="L525" s="354"/>
      <c r="M525" s="354"/>
      <c r="N525" s="354"/>
      <c r="O525" s="354"/>
      <c r="P525" s="354"/>
      <c r="Q525" s="354"/>
      <c r="R525" s="354"/>
      <c r="S525" s="354"/>
      <c r="T525" s="354"/>
      <c r="U525" s="354"/>
      <c r="V525" s="354"/>
      <c r="W525" s="341"/>
      <c r="X525" s="341"/>
      <c r="Y525" s="341"/>
      <c r="Z525" s="341"/>
      <c r="AA525" s="341"/>
      <c r="AB525" s="341"/>
      <c r="AC525" s="341"/>
      <c r="AD525" s="341"/>
      <c r="AE525" s="298"/>
      <c r="AF525" s="298"/>
      <c r="AG525" s="298"/>
      <c r="AH525" s="298"/>
      <c r="AI525" s="341"/>
      <c r="AJ525" s="341"/>
      <c r="AK525" s="341"/>
      <c r="AL525" s="341"/>
    </row>
    <row r="526" spans="2:38" x14ac:dyDescent="0.25">
      <c r="B526" s="298"/>
      <c r="C526" s="298"/>
      <c r="D526" s="298"/>
      <c r="E526" s="298"/>
      <c r="F526" s="298"/>
      <c r="G526" s="298"/>
      <c r="H526" s="354"/>
      <c r="I526" s="354"/>
      <c r="J526" s="354"/>
      <c r="K526" s="354"/>
      <c r="L526" s="354"/>
      <c r="M526" s="354"/>
      <c r="N526" s="354"/>
      <c r="O526" s="354"/>
      <c r="P526" s="354"/>
      <c r="Q526" s="354"/>
      <c r="R526" s="354"/>
      <c r="S526" s="354"/>
      <c r="T526" s="354"/>
      <c r="U526" s="354"/>
      <c r="V526" s="354"/>
      <c r="W526" s="341"/>
      <c r="X526" s="341"/>
      <c r="Y526" s="341"/>
      <c r="Z526" s="341"/>
      <c r="AA526" s="341"/>
      <c r="AB526" s="341"/>
      <c r="AC526" s="341"/>
      <c r="AD526" s="341"/>
      <c r="AE526" s="298"/>
      <c r="AF526" s="298"/>
      <c r="AG526" s="298"/>
      <c r="AH526" s="298"/>
      <c r="AI526" s="341"/>
      <c r="AJ526" s="341"/>
      <c r="AK526" s="341"/>
      <c r="AL526" s="341"/>
    </row>
    <row r="527" spans="2:38" x14ac:dyDescent="0.25">
      <c r="B527" s="298"/>
      <c r="C527" s="298"/>
      <c r="D527" s="298"/>
      <c r="E527" s="298"/>
      <c r="F527" s="298"/>
      <c r="G527" s="298"/>
      <c r="H527" s="354"/>
      <c r="I527" s="354"/>
      <c r="J527" s="354"/>
      <c r="K527" s="354"/>
      <c r="L527" s="354"/>
      <c r="M527" s="354"/>
      <c r="N527" s="354"/>
      <c r="O527" s="354"/>
      <c r="P527" s="354"/>
      <c r="Q527" s="354"/>
      <c r="R527" s="354"/>
      <c r="S527" s="354"/>
      <c r="T527" s="354"/>
      <c r="U527" s="354"/>
      <c r="V527" s="354"/>
      <c r="W527" s="341"/>
      <c r="X527" s="341"/>
      <c r="Y527" s="341"/>
      <c r="Z527" s="341"/>
      <c r="AA527" s="341"/>
      <c r="AB527" s="341"/>
      <c r="AC527" s="341"/>
      <c r="AD527" s="341"/>
      <c r="AE527" s="298"/>
      <c r="AF527" s="298"/>
      <c r="AG527" s="298"/>
      <c r="AH527" s="298"/>
      <c r="AI527" s="341"/>
      <c r="AJ527" s="341"/>
      <c r="AK527" s="341"/>
      <c r="AL527" s="341"/>
    </row>
    <row r="528" spans="2:38" x14ac:dyDescent="0.25">
      <c r="B528" s="298"/>
      <c r="C528" s="298"/>
      <c r="D528" s="298"/>
      <c r="E528" s="298"/>
      <c r="F528" s="298"/>
      <c r="G528" s="298"/>
      <c r="H528" s="354"/>
      <c r="I528" s="354"/>
      <c r="J528" s="354"/>
      <c r="K528" s="354"/>
      <c r="L528" s="354"/>
      <c r="M528" s="354"/>
      <c r="N528" s="354"/>
      <c r="O528" s="354"/>
      <c r="P528" s="354"/>
      <c r="Q528" s="354"/>
      <c r="R528" s="354"/>
      <c r="S528" s="354"/>
      <c r="T528" s="354"/>
      <c r="U528" s="354"/>
      <c r="V528" s="354"/>
      <c r="W528" s="341"/>
      <c r="X528" s="341"/>
      <c r="Y528" s="341"/>
      <c r="Z528" s="341"/>
      <c r="AA528" s="341"/>
      <c r="AB528" s="341"/>
      <c r="AC528" s="341"/>
      <c r="AD528" s="341"/>
      <c r="AE528" s="298"/>
      <c r="AF528" s="298"/>
      <c r="AG528" s="298"/>
      <c r="AH528" s="298"/>
      <c r="AI528" s="341"/>
      <c r="AJ528" s="341"/>
      <c r="AK528" s="341"/>
      <c r="AL528" s="341"/>
    </row>
    <row r="529" spans="2:38" x14ac:dyDescent="0.25">
      <c r="B529" s="298"/>
      <c r="C529" s="298"/>
      <c r="D529" s="298"/>
      <c r="E529" s="298"/>
      <c r="F529" s="298"/>
      <c r="G529" s="298"/>
      <c r="H529" s="354"/>
      <c r="I529" s="354"/>
      <c r="J529" s="354"/>
      <c r="K529" s="354"/>
      <c r="L529" s="354"/>
      <c r="M529" s="354"/>
      <c r="N529" s="354"/>
      <c r="O529" s="354"/>
      <c r="P529" s="354"/>
      <c r="Q529" s="354"/>
      <c r="R529" s="354"/>
      <c r="S529" s="354"/>
      <c r="T529" s="354"/>
      <c r="U529" s="354"/>
      <c r="V529" s="354"/>
      <c r="W529" s="341"/>
      <c r="X529" s="341"/>
      <c r="Y529" s="341"/>
      <c r="Z529" s="341"/>
      <c r="AA529" s="341"/>
      <c r="AB529" s="341"/>
      <c r="AC529" s="341"/>
      <c r="AD529" s="341"/>
      <c r="AE529" s="298"/>
      <c r="AF529" s="298"/>
      <c r="AG529" s="298"/>
      <c r="AH529" s="298"/>
      <c r="AI529" s="341"/>
      <c r="AJ529" s="341"/>
      <c r="AK529" s="341"/>
      <c r="AL529" s="341"/>
    </row>
    <row r="530" spans="2:38" x14ac:dyDescent="0.25">
      <c r="B530" s="298"/>
      <c r="C530" s="298"/>
      <c r="D530" s="298"/>
      <c r="E530" s="298"/>
      <c r="F530" s="298"/>
      <c r="G530" s="298"/>
      <c r="H530" s="354"/>
      <c r="I530" s="354"/>
      <c r="J530" s="354"/>
      <c r="K530" s="354"/>
      <c r="L530" s="354"/>
      <c r="M530" s="354"/>
      <c r="N530" s="354"/>
      <c r="O530" s="354"/>
      <c r="P530" s="354"/>
      <c r="Q530" s="354"/>
      <c r="R530" s="354"/>
      <c r="S530" s="354"/>
      <c r="T530" s="354"/>
      <c r="U530" s="354"/>
      <c r="V530" s="354"/>
      <c r="W530" s="341"/>
      <c r="X530" s="341"/>
      <c r="Y530" s="341"/>
      <c r="Z530" s="341"/>
      <c r="AA530" s="341"/>
      <c r="AB530" s="341"/>
      <c r="AC530" s="341"/>
      <c r="AD530" s="341"/>
      <c r="AE530" s="298"/>
      <c r="AF530" s="298"/>
      <c r="AG530" s="298"/>
      <c r="AH530" s="298"/>
      <c r="AI530" s="341"/>
      <c r="AJ530" s="341"/>
      <c r="AK530" s="341"/>
      <c r="AL530" s="341"/>
    </row>
    <row r="531" spans="2:38" x14ac:dyDescent="0.25">
      <c r="B531" s="298"/>
      <c r="C531" s="298"/>
      <c r="D531" s="298"/>
      <c r="E531" s="298"/>
      <c r="F531" s="298"/>
      <c r="G531" s="298"/>
      <c r="H531" s="354"/>
      <c r="I531" s="354"/>
      <c r="J531" s="354"/>
      <c r="K531" s="354"/>
      <c r="L531" s="354"/>
      <c r="M531" s="354"/>
      <c r="N531" s="354"/>
      <c r="O531" s="354"/>
      <c r="P531" s="354"/>
      <c r="Q531" s="354"/>
      <c r="R531" s="354"/>
      <c r="S531" s="354"/>
      <c r="T531" s="354"/>
      <c r="U531" s="354"/>
      <c r="V531" s="354"/>
      <c r="W531" s="341"/>
      <c r="X531" s="341"/>
      <c r="Y531" s="341"/>
      <c r="Z531" s="341"/>
      <c r="AA531" s="341"/>
      <c r="AB531" s="341"/>
      <c r="AC531" s="341"/>
      <c r="AD531" s="341"/>
      <c r="AE531" s="298"/>
      <c r="AF531" s="298"/>
      <c r="AG531" s="298"/>
      <c r="AH531" s="298"/>
      <c r="AI531" s="341"/>
      <c r="AJ531" s="341"/>
      <c r="AK531" s="341"/>
      <c r="AL531" s="341"/>
    </row>
    <row r="532" spans="2:38" x14ac:dyDescent="0.25">
      <c r="B532" s="298"/>
      <c r="C532" s="298"/>
      <c r="D532" s="298"/>
      <c r="E532" s="298"/>
      <c r="F532" s="298"/>
      <c r="G532" s="298"/>
      <c r="H532" s="354"/>
      <c r="I532" s="354"/>
      <c r="J532" s="354"/>
      <c r="K532" s="354"/>
      <c r="L532" s="354"/>
      <c r="M532" s="354"/>
      <c r="N532" s="354"/>
      <c r="O532" s="354"/>
      <c r="P532" s="354"/>
      <c r="Q532" s="354"/>
      <c r="R532" s="354"/>
      <c r="S532" s="354"/>
      <c r="T532" s="354"/>
      <c r="U532" s="354"/>
      <c r="V532" s="354"/>
      <c r="W532" s="341"/>
      <c r="X532" s="341"/>
      <c r="Y532" s="341"/>
      <c r="Z532" s="341"/>
      <c r="AA532" s="341"/>
      <c r="AB532" s="341"/>
      <c r="AC532" s="341"/>
      <c r="AD532" s="341"/>
      <c r="AE532" s="298"/>
      <c r="AF532" s="298"/>
      <c r="AG532" s="298"/>
      <c r="AH532" s="298"/>
      <c r="AI532" s="341"/>
      <c r="AJ532" s="341"/>
      <c r="AK532" s="341"/>
      <c r="AL532" s="341"/>
    </row>
    <row r="533" spans="2:38" x14ac:dyDescent="0.25">
      <c r="B533" s="298"/>
      <c r="C533" s="298"/>
      <c r="D533" s="298"/>
      <c r="E533" s="298"/>
      <c r="F533" s="298"/>
      <c r="G533" s="298"/>
      <c r="H533" s="354"/>
      <c r="I533" s="354"/>
      <c r="J533" s="354"/>
      <c r="K533" s="354"/>
      <c r="L533" s="354"/>
      <c r="M533" s="354"/>
      <c r="N533" s="354"/>
      <c r="O533" s="354"/>
      <c r="P533" s="354"/>
      <c r="Q533" s="354"/>
      <c r="R533" s="354"/>
      <c r="S533" s="354"/>
      <c r="T533" s="354"/>
      <c r="U533" s="354"/>
      <c r="V533" s="354"/>
      <c r="W533" s="341"/>
      <c r="X533" s="341"/>
      <c r="Y533" s="341"/>
      <c r="Z533" s="341"/>
      <c r="AA533" s="341"/>
      <c r="AB533" s="341"/>
      <c r="AC533" s="341"/>
      <c r="AD533" s="341"/>
      <c r="AE533" s="298"/>
      <c r="AF533" s="298"/>
      <c r="AG533" s="298"/>
      <c r="AH533" s="298"/>
      <c r="AI533" s="341"/>
      <c r="AJ533" s="341"/>
      <c r="AK533" s="341"/>
      <c r="AL533" s="341"/>
    </row>
    <row r="534" spans="2:38" x14ac:dyDescent="0.25">
      <c r="B534" s="298"/>
      <c r="C534" s="298"/>
      <c r="D534" s="298"/>
      <c r="E534" s="298"/>
      <c r="F534" s="298"/>
      <c r="G534" s="298"/>
      <c r="H534" s="354"/>
      <c r="I534" s="354"/>
      <c r="J534" s="354"/>
      <c r="K534" s="354"/>
      <c r="L534" s="354"/>
      <c r="M534" s="354"/>
      <c r="N534" s="354"/>
      <c r="O534" s="354"/>
      <c r="P534" s="354"/>
      <c r="Q534" s="354"/>
      <c r="R534" s="354"/>
      <c r="S534" s="354"/>
      <c r="T534" s="354"/>
      <c r="U534" s="354"/>
      <c r="V534" s="354"/>
      <c r="W534" s="341"/>
      <c r="X534" s="341"/>
      <c r="Y534" s="341"/>
      <c r="Z534" s="341"/>
      <c r="AA534" s="341"/>
      <c r="AB534" s="341"/>
      <c r="AC534" s="341"/>
      <c r="AD534" s="341"/>
      <c r="AE534" s="298"/>
      <c r="AF534" s="298"/>
      <c r="AG534" s="298"/>
      <c r="AH534" s="298"/>
      <c r="AI534" s="341"/>
      <c r="AJ534" s="341"/>
      <c r="AK534" s="341"/>
      <c r="AL534" s="341"/>
    </row>
    <row r="535" spans="2:38" x14ac:dyDescent="0.25">
      <c r="B535" s="298"/>
      <c r="C535" s="298"/>
      <c r="D535" s="298"/>
      <c r="E535" s="298"/>
      <c r="F535" s="298"/>
      <c r="G535" s="298"/>
      <c r="H535" s="354"/>
      <c r="I535" s="354"/>
      <c r="J535" s="354"/>
      <c r="K535" s="354"/>
      <c r="L535" s="354"/>
      <c r="M535" s="354"/>
      <c r="N535" s="354"/>
      <c r="O535" s="354"/>
      <c r="P535" s="354"/>
      <c r="Q535" s="354"/>
      <c r="R535" s="354"/>
      <c r="S535" s="354"/>
      <c r="T535" s="354"/>
      <c r="U535" s="354"/>
      <c r="V535" s="354"/>
      <c r="W535" s="341"/>
      <c r="X535" s="341"/>
      <c r="Y535" s="341"/>
      <c r="Z535" s="341"/>
      <c r="AA535" s="341"/>
      <c r="AB535" s="341"/>
      <c r="AC535" s="341"/>
      <c r="AD535" s="341"/>
      <c r="AE535" s="298"/>
      <c r="AF535" s="298"/>
      <c r="AG535" s="298"/>
      <c r="AH535" s="298"/>
      <c r="AI535" s="341"/>
      <c r="AJ535" s="341"/>
      <c r="AK535" s="341"/>
      <c r="AL535" s="341"/>
    </row>
    <row r="536" spans="2:38" x14ac:dyDescent="0.25">
      <c r="B536" s="298"/>
      <c r="C536" s="298"/>
      <c r="D536" s="298"/>
      <c r="E536" s="298"/>
      <c r="F536" s="298"/>
      <c r="G536" s="298"/>
      <c r="H536" s="354"/>
      <c r="I536" s="354"/>
      <c r="J536" s="354"/>
      <c r="K536" s="354"/>
      <c r="L536" s="354"/>
      <c r="M536" s="354"/>
      <c r="N536" s="354"/>
      <c r="O536" s="354"/>
      <c r="P536" s="354"/>
      <c r="Q536" s="354"/>
      <c r="R536" s="354"/>
      <c r="S536" s="354"/>
      <c r="T536" s="354"/>
      <c r="U536" s="354"/>
      <c r="V536" s="354"/>
      <c r="W536" s="341"/>
      <c r="X536" s="341"/>
      <c r="Y536" s="341"/>
      <c r="Z536" s="341"/>
      <c r="AA536" s="341"/>
      <c r="AB536" s="341"/>
      <c r="AC536" s="341"/>
      <c r="AD536" s="341"/>
      <c r="AE536" s="298"/>
      <c r="AF536" s="298"/>
      <c r="AG536" s="298"/>
      <c r="AH536" s="298"/>
      <c r="AI536" s="341"/>
      <c r="AJ536" s="341"/>
      <c r="AK536" s="341"/>
      <c r="AL536" s="341"/>
    </row>
    <row r="537" spans="2:38" x14ac:dyDescent="0.25">
      <c r="B537" s="298"/>
      <c r="C537" s="298"/>
      <c r="D537" s="298"/>
      <c r="E537" s="298"/>
      <c r="F537" s="298"/>
      <c r="G537" s="298"/>
      <c r="H537" s="354"/>
      <c r="I537" s="354"/>
      <c r="J537" s="354"/>
      <c r="K537" s="354"/>
      <c r="L537" s="354"/>
      <c r="M537" s="354"/>
      <c r="N537" s="354"/>
      <c r="O537" s="354"/>
      <c r="P537" s="354"/>
      <c r="Q537" s="354"/>
      <c r="R537" s="354"/>
      <c r="S537" s="354"/>
      <c r="T537" s="354"/>
      <c r="U537" s="354"/>
      <c r="V537" s="354"/>
      <c r="W537" s="341"/>
      <c r="X537" s="341"/>
      <c r="Y537" s="341"/>
      <c r="Z537" s="341"/>
      <c r="AA537" s="341"/>
      <c r="AB537" s="341"/>
      <c r="AC537" s="341"/>
      <c r="AD537" s="341"/>
      <c r="AE537" s="298"/>
      <c r="AF537" s="298"/>
      <c r="AG537" s="298"/>
      <c r="AH537" s="298"/>
      <c r="AI537" s="341"/>
      <c r="AJ537" s="341"/>
      <c r="AK537" s="341"/>
      <c r="AL537" s="341"/>
    </row>
    <row r="538" spans="2:38" x14ac:dyDescent="0.25">
      <c r="B538" s="298"/>
      <c r="C538" s="298"/>
      <c r="D538" s="298"/>
      <c r="E538" s="298"/>
      <c r="F538" s="298"/>
      <c r="G538" s="298"/>
      <c r="H538" s="354"/>
      <c r="I538" s="354"/>
      <c r="J538" s="354"/>
      <c r="K538" s="354"/>
      <c r="L538" s="354"/>
      <c r="M538" s="354"/>
      <c r="N538" s="354"/>
      <c r="O538" s="354"/>
      <c r="P538" s="354"/>
      <c r="Q538" s="354"/>
      <c r="R538" s="354"/>
      <c r="S538" s="354"/>
      <c r="T538" s="354"/>
      <c r="U538" s="354"/>
      <c r="V538" s="354"/>
      <c r="W538" s="341"/>
      <c r="X538" s="341"/>
      <c r="Y538" s="341"/>
      <c r="Z538" s="341"/>
      <c r="AA538" s="341"/>
      <c r="AB538" s="341"/>
      <c r="AC538" s="341"/>
      <c r="AD538" s="341"/>
      <c r="AE538" s="298"/>
      <c r="AF538" s="298"/>
      <c r="AG538" s="298"/>
      <c r="AH538" s="298"/>
      <c r="AI538" s="341"/>
      <c r="AJ538" s="341"/>
      <c r="AK538" s="341"/>
      <c r="AL538" s="341"/>
    </row>
    <row r="539" spans="2:38" x14ac:dyDescent="0.25">
      <c r="B539" s="298"/>
      <c r="C539" s="298"/>
      <c r="D539" s="298"/>
      <c r="E539" s="298"/>
      <c r="F539" s="298"/>
      <c r="G539" s="298"/>
      <c r="H539" s="354"/>
      <c r="I539" s="354"/>
      <c r="J539" s="354"/>
      <c r="K539" s="354"/>
      <c r="L539" s="354"/>
      <c r="M539" s="354"/>
      <c r="N539" s="354"/>
      <c r="O539" s="354"/>
      <c r="P539" s="354"/>
      <c r="Q539" s="354"/>
      <c r="R539" s="354"/>
      <c r="S539" s="354"/>
      <c r="T539" s="354"/>
      <c r="U539" s="354"/>
      <c r="V539" s="354"/>
      <c r="W539" s="341"/>
      <c r="X539" s="341"/>
      <c r="Y539" s="341"/>
      <c r="Z539" s="341"/>
      <c r="AA539" s="341"/>
      <c r="AB539" s="341"/>
      <c r="AC539" s="341"/>
      <c r="AD539" s="341"/>
      <c r="AE539" s="298"/>
      <c r="AF539" s="298"/>
      <c r="AG539" s="298"/>
      <c r="AH539" s="298"/>
      <c r="AI539" s="341"/>
      <c r="AJ539" s="341"/>
      <c r="AK539" s="341"/>
      <c r="AL539" s="341"/>
    </row>
    <row r="540" spans="2:38" x14ac:dyDescent="0.25">
      <c r="B540" s="298"/>
      <c r="C540" s="298"/>
      <c r="D540" s="298"/>
      <c r="E540" s="298"/>
      <c r="F540" s="298"/>
      <c r="G540" s="298"/>
      <c r="H540" s="354"/>
      <c r="I540" s="354"/>
      <c r="J540" s="354"/>
      <c r="K540" s="354"/>
      <c r="L540" s="354"/>
      <c r="M540" s="354"/>
      <c r="N540" s="354"/>
      <c r="O540" s="354"/>
      <c r="P540" s="354"/>
      <c r="Q540" s="354"/>
      <c r="R540" s="354"/>
      <c r="S540" s="354"/>
      <c r="T540" s="354"/>
      <c r="U540" s="354"/>
      <c r="V540" s="354"/>
      <c r="W540" s="341"/>
      <c r="X540" s="341"/>
      <c r="Y540" s="341"/>
      <c r="Z540" s="341"/>
      <c r="AA540" s="341"/>
      <c r="AB540" s="341"/>
      <c r="AC540" s="341"/>
      <c r="AD540" s="341"/>
      <c r="AE540" s="298"/>
      <c r="AF540" s="298"/>
      <c r="AG540" s="298"/>
      <c r="AH540" s="298"/>
      <c r="AI540" s="341"/>
      <c r="AJ540" s="341"/>
      <c r="AK540" s="341"/>
      <c r="AL540" s="341"/>
    </row>
    <row r="541" spans="2:38" x14ac:dyDescent="0.25">
      <c r="B541" s="298"/>
      <c r="C541" s="298"/>
      <c r="D541" s="298"/>
      <c r="E541" s="298"/>
      <c r="F541" s="298"/>
      <c r="G541" s="298"/>
      <c r="H541" s="354"/>
      <c r="I541" s="354"/>
      <c r="J541" s="354"/>
      <c r="K541" s="354"/>
      <c r="L541" s="354"/>
      <c r="M541" s="354"/>
      <c r="N541" s="354"/>
      <c r="O541" s="354"/>
      <c r="P541" s="354"/>
      <c r="Q541" s="354"/>
      <c r="R541" s="354"/>
      <c r="S541" s="354"/>
      <c r="T541" s="354"/>
      <c r="U541" s="354"/>
      <c r="V541" s="354"/>
      <c r="W541" s="341"/>
      <c r="X541" s="341"/>
      <c r="Y541" s="341"/>
      <c r="Z541" s="341"/>
      <c r="AA541" s="341"/>
      <c r="AB541" s="341"/>
      <c r="AC541" s="341"/>
      <c r="AD541" s="341"/>
      <c r="AE541" s="298"/>
      <c r="AF541" s="298"/>
      <c r="AG541" s="298"/>
      <c r="AH541" s="298"/>
      <c r="AI541" s="341"/>
      <c r="AJ541" s="341"/>
      <c r="AK541" s="341"/>
      <c r="AL541" s="341"/>
    </row>
    <row r="542" spans="2:38" x14ac:dyDescent="0.25">
      <c r="B542" s="298"/>
      <c r="C542" s="298"/>
      <c r="D542" s="298"/>
      <c r="E542" s="298"/>
      <c r="F542" s="298"/>
      <c r="G542" s="298"/>
      <c r="H542" s="354"/>
      <c r="I542" s="354"/>
      <c r="J542" s="354"/>
      <c r="K542" s="354"/>
      <c r="L542" s="354"/>
      <c r="M542" s="354"/>
      <c r="N542" s="354"/>
      <c r="O542" s="354"/>
      <c r="P542" s="354"/>
      <c r="Q542" s="354"/>
      <c r="R542" s="354"/>
      <c r="S542" s="354"/>
      <c r="T542" s="354"/>
      <c r="U542" s="354"/>
      <c r="V542" s="354"/>
      <c r="W542" s="341"/>
      <c r="X542" s="341"/>
      <c r="Y542" s="341"/>
      <c r="Z542" s="341"/>
      <c r="AA542" s="341"/>
      <c r="AB542" s="341"/>
      <c r="AC542" s="341"/>
      <c r="AD542" s="341"/>
      <c r="AE542" s="298"/>
      <c r="AF542" s="298"/>
      <c r="AG542" s="298"/>
      <c r="AH542" s="298"/>
      <c r="AI542" s="341"/>
      <c r="AJ542" s="341"/>
      <c r="AK542" s="341"/>
      <c r="AL542" s="341"/>
    </row>
    <row r="543" spans="2:38" x14ac:dyDescent="0.25">
      <c r="B543" s="298"/>
      <c r="C543" s="298"/>
      <c r="D543" s="298"/>
      <c r="E543" s="298"/>
      <c r="F543" s="298"/>
      <c r="G543" s="298"/>
      <c r="H543" s="354"/>
      <c r="I543" s="354"/>
      <c r="J543" s="354"/>
      <c r="K543" s="354"/>
      <c r="L543" s="354"/>
      <c r="M543" s="354"/>
      <c r="N543" s="354"/>
      <c r="O543" s="354"/>
      <c r="P543" s="354"/>
      <c r="Q543" s="354"/>
      <c r="R543" s="354"/>
      <c r="S543" s="354"/>
      <c r="T543" s="354"/>
      <c r="U543" s="354"/>
      <c r="V543" s="354"/>
      <c r="W543" s="341"/>
      <c r="X543" s="341"/>
      <c r="Y543" s="341"/>
      <c r="Z543" s="341"/>
      <c r="AA543" s="341"/>
      <c r="AB543" s="341"/>
      <c r="AC543" s="341"/>
      <c r="AD543" s="341"/>
      <c r="AE543" s="298"/>
      <c r="AF543" s="298"/>
      <c r="AG543" s="298"/>
      <c r="AH543" s="298"/>
      <c r="AI543" s="341"/>
      <c r="AJ543" s="341"/>
      <c r="AK543" s="341"/>
      <c r="AL543" s="341"/>
    </row>
    <row r="544" spans="2:38" x14ac:dyDescent="0.25">
      <c r="B544" s="298"/>
      <c r="C544" s="298"/>
      <c r="D544" s="298"/>
      <c r="E544" s="298"/>
      <c r="F544" s="298"/>
      <c r="G544" s="298"/>
      <c r="H544" s="354"/>
      <c r="I544" s="354"/>
      <c r="J544" s="354"/>
      <c r="K544" s="354"/>
      <c r="L544" s="354"/>
      <c r="M544" s="354"/>
      <c r="N544" s="354"/>
      <c r="O544" s="354"/>
      <c r="P544" s="354"/>
      <c r="Q544" s="354"/>
      <c r="R544" s="354"/>
      <c r="S544" s="354"/>
      <c r="T544" s="354"/>
      <c r="U544" s="354"/>
      <c r="V544" s="354"/>
      <c r="W544" s="341"/>
      <c r="X544" s="341"/>
      <c r="Y544" s="341"/>
      <c r="Z544" s="341"/>
      <c r="AA544" s="341"/>
      <c r="AB544" s="341"/>
      <c r="AC544" s="341"/>
      <c r="AD544" s="341"/>
      <c r="AE544" s="298"/>
      <c r="AF544" s="298"/>
      <c r="AG544" s="298"/>
      <c r="AH544" s="298"/>
      <c r="AI544" s="341"/>
      <c r="AJ544" s="341"/>
      <c r="AK544" s="341"/>
      <c r="AL544" s="341"/>
    </row>
    <row r="545" spans="2:38" x14ac:dyDescent="0.25">
      <c r="B545" s="298"/>
      <c r="C545" s="298"/>
      <c r="D545" s="298"/>
      <c r="E545" s="298"/>
      <c r="F545" s="298"/>
      <c r="G545" s="298"/>
      <c r="H545" s="354"/>
      <c r="I545" s="354"/>
      <c r="J545" s="354"/>
      <c r="K545" s="354"/>
      <c r="L545" s="354"/>
      <c r="M545" s="354"/>
      <c r="N545" s="354"/>
      <c r="O545" s="354"/>
      <c r="P545" s="354"/>
      <c r="Q545" s="354"/>
      <c r="R545" s="354"/>
      <c r="S545" s="354"/>
      <c r="T545" s="354"/>
      <c r="U545" s="354"/>
      <c r="V545" s="354"/>
      <c r="W545" s="341"/>
      <c r="X545" s="341"/>
      <c r="Y545" s="341"/>
      <c r="Z545" s="341"/>
      <c r="AA545" s="341"/>
      <c r="AB545" s="341"/>
      <c r="AC545" s="341"/>
      <c r="AD545" s="341"/>
      <c r="AE545" s="298"/>
      <c r="AF545" s="298"/>
      <c r="AG545" s="298"/>
      <c r="AH545" s="298"/>
      <c r="AI545" s="341"/>
      <c r="AJ545" s="341"/>
      <c r="AK545" s="341"/>
      <c r="AL545" s="341"/>
    </row>
    <row r="546" spans="2:38" x14ac:dyDescent="0.25">
      <c r="B546" s="298"/>
      <c r="C546" s="298"/>
      <c r="D546" s="298"/>
      <c r="E546" s="298"/>
      <c r="F546" s="298"/>
      <c r="G546" s="298"/>
      <c r="H546" s="354"/>
      <c r="I546" s="354"/>
      <c r="J546" s="354"/>
      <c r="K546" s="354"/>
      <c r="L546" s="354"/>
      <c r="M546" s="354"/>
      <c r="N546" s="354"/>
      <c r="O546" s="354"/>
      <c r="P546" s="354"/>
      <c r="Q546" s="354"/>
      <c r="R546" s="354"/>
      <c r="S546" s="354"/>
      <c r="T546" s="354"/>
      <c r="U546" s="354"/>
      <c r="V546" s="354"/>
      <c r="W546" s="341"/>
      <c r="X546" s="341"/>
      <c r="Y546" s="341"/>
      <c r="Z546" s="341"/>
      <c r="AA546" s="341"/>
      <c r="AB546" s="341"/>
      <c r="AC546" s="341"/>
      <c r="AD546" s="341"/>
      <c r="AE546" s="298"/>
      <c r="AF546" s="298"/>
      <c r="AG546" s="298"/>
      <c r="AH546" s="298"/>
      <c r="AI546" s="341"/>
      <c r="AJ546" s="341"/>
      <c r="AK546" s="341"/>
      <c r="AL546" s="341"/>
    </row>
    <row r="547" spans="2:38" x14ac:dyDescent="0.25">
      <c r="B547" s="298"/>
      <c r="C547" s="298"/>
      <c r="D547" s="298"/>
      <c r="E547" s="298"/>
      <c r="F547" s="298"/>
      <c r="G547" s="298"/>
      <c r="H547" s="354"/>
      <c r="I547" s="354"/>
      <c r="J547" s="354"/>
      <c r="K547" s="354"/>
      <c r="L547" s="354"/>
      <c r="M547" s="354"/>
      <c r="N547" s="354"/>
      <c r="O547" s="354"/>
      <c r="P547" s="354"/>
      <c r="Q547" s="354"/>
      <c r="R547" s="354"/>
      <c r="S547" s="354"/>
      <c r="T547" s="354"/>
      <c r="U547" s="354"/>
      <c r="V547" s="354"/>
      <c r="W547" s="341"/>
      <c r="X547" s="341"/>
      <c r="Y547" s="341"/>
      <c r="Z547" s="341"/>
      <c r="AA547" s="341"/>
      <c r="AB547" s="341"/>
      <c r="AC547" s="341"/>
      <c r="AD547" s="341"/>
      <c r="AE547" s="298"/>
      <c r="AF547" s="298"/>
      <c r="AG547" s="298"/>
      <c r="AH547" s="298"/>
      <c r="AI547" s="341"/>
      <c r="AJ547" s="341"/>
      <c r="AK547" s="341"/>
      <c r="AL547" s="341"/>
    </row>
    <row r="548" spans="2:38" x14ac:dyDescent="0.25">
      <c r="B548" s="298"/>
      <c r="C548" s="298"/>
      <c r="D548" s="298"/>
      <c r="E548" s="298"/>
      <c r="F548" s="298"/>
      <c r="G548" s="298"/>
      <c r="H548" s="354"/>
      <c r="I548" s="354"/>
      <c r="J548" s="354"/>
      <c r="K548" s="354"/>
      <c r="L548" s="354"/>
      <c r="M548" s="354"/>
      <c r="N548" s="354"/>
      <c r="O548" s="354"/>
      <c r="P548" s="354"/>
      <c r="Q548" s="354"/>
      <c r="R548" s="354"/>
      <c r="S548" s="354"/>
      <c r="T548" s="354"/>
      <c r="U548" s="354"/>
      <c r="V548" s="354"/>
      <c r="W548" s="341"/>
      <c r="X548" s="341"/>
      <c r="Y548" s="341"/>
      <c r="Z548" s="341"/>
      <c r="AA548" s="341"/>
      <c r="AB548" s="341"/>
      <c r="AC548" s="341"/>
      <c r="AD548" s="341"/>
      <c r="AE548" s="298"/>
      <c r="AF548" s="298"/>
      <c r="AG548" s="298"/>
      <c r="AH548" s="298"/>
      <c r="AI548" s="341"/>
      <c r="AJ548" s="341"/>
      <c r="AK548" s="341"/>
      <c r="AL548" s="341"/>
    </row>
    <row r="549" spans="2:38" x14ac:dyDescent="0.25">
      <c r="B549" s="298"/>
      <c r="C549" s="298"/>
      <c r="D549" s="298"/>
      <c r="E549" s="298"/>
      <c r="F549" s="298"/>
      <c r="G549" s="298"/>
      <c r="H549" s="354"/>
      <c r="I549" s="354"/>
      <c r="J549" s="354"/>
      <c r="K549" s="354"/>
      <c r="L549" s="354"/>
      <c r="M549" s="354"/>
      <c r="N549" s="354"/>
      <c r="O549" s="354"/>
      <c r="P549" s="354"/>
      <c r="Q549" s="354"/>
      <c r="R549" s="354"/>
      <c r="S549" s="354"/>
      <c r="T549" s="354"/>
      <c r="U549" s="354"/>
      <c r="V549" s="354"/>
      <c r="W549" s="341"/>
      <c r="X549" s="341"/>
      <c r="Y549" s="341"/>
      <c r="Z549" s="341"/>
      <c r="AA549" s="341"/>
      <c r="AB549" s="341"/>
      <c r="AC549" s="341"/>
      <c r="AD549" s="341"/>
      <c r="AE549" s="298"/>
      <c r="AF549" s="298"/>
      <c r="AG549" s="298"/>
      <c r="AH549" s="298"/>
      <c r="AI549" s="341"/>
      <c r="AJ549" s="341"/>
      <c r="AK549" s="341"/>
      <c r="AL549" s="341"/>
    </row>
    <row r="550" spans="2:38" x14ac:dyDescent="0.25">
      <c r="B550" s="298"/>
      <c r="C550" s="298"/>
      <c r="D550" s="298"/>
      <c r="E550" s="298"/>
      <c r="F550" s="298"/>
      <c r="G550" s="298"/>
      <c r="H550" s="354"/>
      <c r="I550" s="354"/>
      <c r="J550" s="354"/>
      <c r="K550" s="354"/>
      <c r="L550" s="354"/>
      <c r="M550" s="354"/>
      <c r="N550" s="354"/>
      <c r="O550" s="354"/>
      <c r="P550" s="354"/>
      <c r="Q550" s="354"/>
      <c r="R550" s="354"/>
      <c r="S550" s="354"/>
      <c r="T550" s="354"/>
      <c r="U550" s="354"/>
      <c r="V550" s="354"/>
      <c r="W550" s="341"/>
      <c r="X550" s="341"/>
      <c r="Y550" s="341"/>
      <c r="Z550" s="341"/>
      <c r="AA550" s="341"/>
      <c r="AB550" s="341"/>
      <c r="AC550" s="341"/>
      <c r="AD550" s="341"/>
      <c r="AE550" s="298"/>
      <c r="AF550" s="298"/>
      <c r="AG550" s="298"/>
      <c r="AH550" s="298"/>
      <c r="AI550" s="341"/>
      <c r="AJ550" s="341"/>
      <c r="AK550" s="341"/>
      <c r="AL550" s="341"/>
    </row>
    <row r="551" spans="2:38" x14ac:dyDescent="0.25">
      <c r="B551" s="298"/>
      <c r="C551" s="298"/>
      <c r="D551" s="298"/>
      <c r="E551" s="298"/>
      <c r="F551" s="298"/>
      <c r="G551" s="298"/>
      <c r="H551" s="354"/>
      <c r="I551" s="354"/>
      <c r="J551" s="354"/>
      <c r="K551" s="354"/>
      <c r="L551" s="354"/>
      <c r="M551" s="354"/>
      <c r="N551" s="354"/>
      <c r="O551" s="354"/>
      <c r="P551" s="354"/>
      <c r="Q551" s="354"/>
      <c r="R551" s="354"/>
      <c r="S551" s="354"/>
      <c r="T551" s="354"/>
      <c r="U551" s="354"/>
      <c r="V551" s="354"/>
      <c r="W551" s="341"/>
      <c r="X551" s="341"/>
      <c r="Y551" s="341"/>
      <c r="Z551" s="341"/>
      <c r="AA551" s="341"/>
      <c r="AB551" s="341"/>
      <c r="AC551" s="341"/>
      <c r="AD551" s="341"/>
      <c r="AE551" s="298"/>
      <c r="AF551" s="298"/>
      <c r="AG551" s="298"/>
      <c r="AH551" s="298"/>
      <c r="AI551" s="341"/>
      <c r="AJ551" s="341"/>
      <c r="AK551" s="341"/>
      <c r="AL551" s="341"/>
    </row>
    <row r="552" spans="2:38" x14ac:dyDescent="0.25">
      <c r="B552" s="298"/>
      <c r="C552" s="298"/>
      <c r="D552" s="298"/>
      <c r="E552" s="298"/>
      <c r="F552" s="298"/>
      <c r="G552" s="298"/>
      <c r="H552" s="354"/>
      <c r="I552" s="354"/>
      <c r="J552" s="354"/>
      <c r="K552" s="354"/>
      <c r="L552" s="354"/>
      <c r="M552" s="354"/>
      <c r="N552" s="354"/>
      <c r="O552" s="354"/>
      <c r="P552" s="354"/>
      <c r="Q552" s="354"/>
      <c r="R552" s="354"/>
      <c r="S552" s="354"/>
      <c r="T552" s="354"/>
      <c r="U552" s="354"/>
      <c r="V552" s="354"/>
      <c r="W552" s="341"/>
      <c r="X552" s="341"/>
      <c r="Y552" s="341"/>
      <c r="Z552" s="341"/>
      <c r="AA552" s="341"/>
      <c r="AB552" s="341"/>
      <c r="AC552" s="341"/>
      <c r="AD552" s="341"/>
      <c r="AE552" s="298"/>
      <c r="AF552" s="298"/>
      <c r="AG552" s="298"/>
      <c r="AH552" s="298"/>
      <c r="AI552" s="341"/>
      <c r="AJ552" s="341"/>
      <c r="AK552" s="341"/>
      <c r="AL552" s="341"/>
    </row>
    <row r="553" spans="2:38" x14ac:dyDescent="0.25">
      <c r="B553" s="298"/>
      <c r="C553" s="298"/>
      <c r="D553" s="298"/>
      <c r="E553" s="298"/>
      <c r="F553" s="298"/>
      <c r="G553" s="298"/>
      <c r="H553" s="354"/>
      <c r="I553" s="354"/>
      <c r="J553" s="354"/>
      <c r="K553" s="354"/>
      <c r="L553" s="354"/>
      <c r="M553" s="354"/>
      <c r="N553" s="354"/>
      <c r="O553" s="354"/>
      <c r="P553" s="354"/>
      <c r="Q553" s="354"/>
      <c r="R553" s="354"/>
      <c r="S553" s="354"/>
      <c r="T553" s="354"/>
      <c r="U553" s="354"/>
      <c r="V553" s="354"/>
      <c r="W553" s="341"/>
      <c r="X553" s="341"/>
      <c r="Y553" s="341"/>
      <c r="Z553" s="341"/>
      <c r="AA553" s="341"/>
      <c r="AB553" s="341"/>
      <c r="AC553" s="341"/>
      <c r="AD553" s="341"/>
      <c r="AE553" s="298"/>
      <c r="AF553" s="298"/>
      <c r="AG553" s="298"/>
      <c r="AH553" s="298"/>
      <c r="AI553" s="341"/>
      <c r="AJ553" s="341"/>
      <c r="AK553" s="341"/>
      <c r="AL553" s="341"/>
    </row>
    <row r="554" spans="2:38" x14ac:dyDescent="0.25">
      <c r="B554" s="298"/>
      <c r="C554" s="298"/>
      <c r="D554" s="298"/>
      <c r="E554" s="298"/>
      <c r="F554" s="298"/>
      <c r="G554" s="298"/>
      <c r="H554" s="354"/>
      <c r="I554" s="354"/>
      <c r="J554" s="354"/>
      <c r="K554" s="354"/>
      <c r="L554" s="354"/>
      <c r="M554" s="354"/>
      <c r="N554" s="354"/>
      <c r="O554" s="354"/>
      <c r="P554" s="354"/>
      <c r="Q554" s="354"/>
      <c r="R554" s="354"/>
      <c r="S554" s="354"/>
      <c r="T554" s="354"/>
      <c r="U554" s="354"/>
      <c r="V554" s="354"/>
      <c r="W554" s="341"/>
      <c r="X554" s="341"/>
      <c r="Y554" s="341"/>
      <c r="Z554" s="341"/>
      <c r="AA554" s="341"/>
      <c r="AB554" s="341"/>
      <c r="AC554" s="341"/>
      <c r="AD554" s="341"/>
      <c r="AE554" s="298"/>
      <c r="AF554" s="298"/>
      <c r="AG554" s="298"/>
      <c r="AH554" s="298"/>
      <c r="AI554" s="341"/>
      <c r="AJ554" s="341"/>
      <c r="AK554" s="341"/>
      <c r="AL554" s="341"/>
    </row>
    <row r="555" spans="2:38" x14ac:dyDescent="0.25">
      <c r="B555" s="298"/>
      <c r="C555" s="298"/>
      <c r="D555" s="298"/>
      <c r="E555" s="298"/>
      <c r="F555" s="298"/>
      <c r="G555" s="298"/>
      <c r="H555" s="354"/>
      <c r="I555" s="354"/>
      <c r="J555" s="354"/>
      <c r="K555" s="354"/>
      <c r="L555" s="354"/>
      <c r="M555" s="354"/>
      <c r="N555" s="354"/>
      <c r="O555" s="354"/>
      <c r="P555" s="354"/>
      <c r="Q555" s="354"/>
      <c r="R555" s="354"/>
      <c r="S555" s="354"/>
      <c r="T555" s="354"/>
      <c r="U555" s="354"/>
      <c r="V555" s="354"/>
      <c r="W555" s="341"/>
      <c r="X555" s="341"/>
      <c r="Y555" s="341"/>
      <c r="Z555" s="341"/>
      <c r="AA555" s="341"/>
      <c r="AB555" s="341"/>
      <c r="AC555" s="341"/>
      <c r="AD555" s="341"/>
      <c r="AE555" s="298"/>
      <c r="AF555" s="298"/>
      <c r="AG555" s="298"/>
      <c r="AH555" s="298"/>
      <c r="AI555" s="341"/>
      <c r="AJ555" s="341"/>
      <c r="AK555" s="341"/>
      <c r="AL555" s="341"/>
    </row>
    <row r="556" spans="2:38" x14ac:dyDescent="0.25">
      <c r="B556" s="298"/>
      <c r="C556" s="298"/>
      <c r="D556" s="298"/>
      <c r="E556" s="298"/>
      <c r="F556" s="298"/>
      <c r="G556" s="298"/>
      <c r="H556" s="354"/>
      <c r="I556" s="354"/>
      <c r="J556" s="354"/>
      <c r="K556" s="354"/>
      <c r="L556" s="354"/>
      <c r="M556" s="354"/>
      <c r="N556" s="354"/>
      <c r="O556" s="354"/>
      <c r="P556" s="354"/>
      <c r="Q556" s="354"/>
      <c r="R556" s="354"/>
      <c r="S556" s="354"/>
      <c r="T556" s="354"/>
      <c r="U556" s="354"/>
      <c r="V556" s="354"/>
      <c r="W556" s="341"/>
      <c r="X556" s="341"/>
      <c r="Y556" s="341"/>
      <c r="Z556" s="341"/>
      <c r="AA556" s="341"/>
      <c r="AB556" s="341"/>
      <c r="AC556" s="341"/>
      <c r="AD556" s="341"/>
      <c r="AE556" s="298"/>
      <c r="AF556" s="298"/>
      <c r="AG556" s="298"/>
      <c r="AH556" s="298"/>
      <c r="AI556" s="341"/>
      <c r="AJ556" s="341"/>
      <c r="AK556" s="341"/>
      <c r="AL556" s="341"/>
    </row>
    <row r="557" spans="2:38" x14ac:dyDescent="0.25">
      <c r="B557" s="298"/>
      <c r="C557" s="298"/>
      <c r="D557" s="298"/>
      <c r="E557" s="298"/>
      <c r="F557" s="298"/>
      <c r="G557" s="298"/>
      <c r="H557" s="354"/>
      <c r="I557" s="354"/>
      <c r="J557" s="354"/>
      <c r="K557" s="354"/>
      <c r="L557" s="354"/>
      <c r="M557" s="354"/>
      <c r="N557" s="354"/>
      <c r="O557" s="354"/>
      <c r="P557" s="354"/>
      <c r="Q557" s="354"/>
      <c r="R557" s="354"/>
      <c r="S557" s="354"/>
      <c r="T557" s="354"/>
      <c r="U557" s="354"/>
      <c r="V557" s="354"/>
      <c r="W557" s="341"/>
      <c r="X557" s="341"/>
      <c r="Y557" s="341"/>
      <c r="Z557" s="341"/>
      <c r="AA557" s="341"/>
      <c r="AB557" s="341"/>
      <c r="AC557" s="341"/>
      <c r="AD557" s="341"/>
      <c r="AE557" s="298"/>
      <c r="AF557" s="298"/>
      <c r="AG557" s="298"/>
      <c r="AH557" s="298"/>
      <c r="AI557" s="341"/>
      <c r="AJ557" s="341"/>
      <c r="AK557" s="341"/>
      <c r="AL557" s="341"/>
    </row>
    <row r="558" spans="2:38" x14ac:dyDescent="0.25">
      <c r="B558" s="298"/>
      <c r="C558" s="298"/>
      <c r="D558" s="298"/>
      <c r="E558" s="298"/>
      <c r="F558" s="298"/>
      <c r="G558" s="298"/>
      <c r="H558" s="354"/>
      <c r="I558" s="354"/>
      <c r="J558" s="354"/>
      <c r="K558" s="354"/>
      <c r="L558" s="354"/>
      <c r="M558" s="354"/>
      <c r="N558" s="354"/>
      <c r="O558" s="354"/>
      <c r="P558" s="354"/>
      <c r="Q558" s="354"/>
      <c r="R558" s="354"/>
      <c r="S558" s="354"/>
      <c r="T558" s="354"/>
      <c r="U558" s="354"/>
      <c r="V558" s="354"/>
      <c r="W558" s="341"/>
      <c r="X558" s="341"/>
      <c r="Y558" s="341"/>
      <c r="Z558" s="341"/>
      <c r="AA558" s="341"/>
      <c r="AB558" s="341"/>
      <c r="AC558" s="341"/>
      <c r="AD558" s="341"/>
      <c r="AE558" s="298"/>
      <c r="AF558" s="298"/>
      <c r="AG558" s="298"/>
      <c r="AH558" s="298"/>
      <c r="AI558" s="341"/>
      <c r="AJ558" s="341"/>
      <c r="AK558" s="341"/>
      <c r="AL558" s="341"/>
    </row>
    <row r="559" spans="2:38" x14ac:dyDescent="0.25">
      <c r="B559" s="298"/>
      <c r="C559" s="298"/>
      <c r="D559" s="298"/>
      <c r="E559" s="298"/>
      <c r="F559" s="298"/>
      <c r="G559" s="298"/>
      <c r="H559" s="354"/>
      <c r="I559" s="354"/>
      <c r="J559" s="354"/>
      <c r="K559" s="354"/>
      <c r="L559" s="354"/>
      <c r="M559" s="354"/>
      <c r="N559" s="354"/>
      <c r="O559" s="354"/>
      <c r="P559" s="354"/>
      <c r="Q559" s="354"/>
      <c r="R559" s="354"/>
      <c r="S559" s="354"/>
      <c r="T559" s="354"/>
      <c r="U559" s="354"/>
      <c r="V559" s="354"/>
      <c r="W559" s="341"/>
      <c r="X559" s="341"/>
      <c r="Y559" s="341"/>
      <c r="Z559" s="341"/>
      <c r="AA559" s="341"/>
      <c r="AB559" s="341"/>
      <c r="AC559" s="341"/>
      <c r="AD559" s="341"/>
      <c r="AE559" s="298"/>
      <c r="AF559" s="298"/>
      <c r="AG559" s="298"/>
      <c r="AH559" s="298"/>
      <c r="AI559" s="341"/>
      <c r="AJ559" s="341"/>
      <c r="AK559" s="341"/>
      <c r="AL559" s="341"/>
    </row>
    <row r="560" spans="2:38" x14ac:dyDescent="0.25">
      <c r="B560" s="298"/>
      <c r="C560" s="298"/>
      <c r="D560" s="298"/>
      <c r="E560" s="298"/>
      <c r="F560" s="298"/>
      <c r="G560" s="298"/>
      <c r="H560" s="354"/>
      <c r="I560" s="354"/>
      <c r="J560" s="354"/>
      <c r="K560" s="354"/>
      <c r="L560" s="354"/>
      <c r="M560" s="354"/>
      <c r="N560" s="354"/>
      <c r="O560" s="354"/>
      <c r="P560" s="354"/>
      <c r="Q560" s="354"/>
      <c r="R560" s="354"/>
      <c r="S560" s="354"/>
      <c r="T560" s="354"/>
      <c r="U560" s="354"/>
      <c r="V560" s="354"/>
      <c r="W560" s="341"/>
      <c r="X560" s="341"/>
      <c r="Y560" s="341"/>
      <c r="Z560" s="341"/>
      <c r="AA560" s="341"/>
      <c r="AB560" s="341"/>
      <c r="AC560" s="341"/>
      <c r="AD560" s="341"/>
      <c r="AE560" s="298"/>
      <c r="AF560" s="298"/>
      <c r="AG560" s="298"/>
      <c r="AH560" s="298"/>
      <c r="AI560" s="341"/>
      <c r="AJ560" s="341"/>
      <c r="AK560" s="341"/>
      <c r="AL560" s="341"/>
    </row>
    <row r="561" spans="2:38" x14ac:dyDescent="0.25">
      <c r="B561" s="298"/>
      <c r="C561" s="298"/>
      <c r="D561" s="298"/>
      <c r="E561" s="298"/>
      <c r="F561" s="298"/>
      <c r="G561" s="298"/>
      <c r="H561" s="354"/>
      <c r="I561" s="354"/>
      <c r="J561" s="354"/>
      <c r="K561" s="354"/>
      <c r="L561" s="354"/>
      <c r="M561" s="354"/>
      <c r="N561" s="354"/>
      <c r="O561" s="354"/>
      <c r="P561" s="354"/>
      <c r="Q561" s="354"/>
      <c r="R561" s="354"/>
      <c r="S561" s="354"/>
      <c r="T561" s="354"/>
      <c r="U561" s="354"/>
      <c r="V561" s="354"/>
      <c r="W561" s="341"/>
      <c r="X561" s="341"/>
      <c r="Y561" s="341"/>
      <c r="Z561" s="341"/>
      <c r="AA561" s="341"/>
      <c r="AB561" s="341"/>
      <c r="AC561" s="341"/>
      <c r="AD561" s="341"/>
      <c r="AE561" s="298"/>
      <c r="AF561" s="298"/>
      <c r="AG561" s="298"/>
      <c r="AH561" s="298"/>
      <c r="AI561" s="341"/>
      <c r="AJ561" s="341"/>
      <c r="AK561" s="341"/>
      <c r="AL561" s="341"/>
    </row>
    <row r="562" spans="2:38" x14ac:dyDescent="0.25">
      <c r="B562" s="298"/>
      <c r="C562" s="298"/>
      <c r="D562" s="298"/>
      <c r="E562" s="298"/>
      <c r="F562" s="298"/>
      <c r="G562" s="298"/>
      <c r="H562" s="354"/>
      <c r="I562" s="354"/>
      <c r="J562" s="354"/>
      <c r="K562" s="354"/>
      <c r="L562" s="354"/>
      <c r="M562" s="354"/>
      <c r="N562" s="354"/>
      <c r="O562" s="354"/>
      <c r="P562" s="354"/>
      <c r="Q562" s="354"/>
      <c r="R562" s="354"/>
      <c r="S562" s="354"/>
      <c r="T562" s="354"/>
      <c r="U562" s="354"/>
      <c r="V562" s="354"/>
      <c r="W562" s="341"/>
      <c r="X562" s="341"/>
      <c r="Y562" s="341"/>
      <c r="Z562" s="341"/>
      <c r="AA562" s="341"/>
      <c r="AB562" s="341"/>
      <c r="AC562" s="341"/>
      <c r="AD562" s="341"/>
      <c r="AE562" s="298"/>
      <c r="AF562" s="298"/>
      <c r="AG562" s="298"/>
      <c r="AH562" s="298"/>
      <c r="AI562" s="341"/>
      <c r="AJ562" s="341"/>
      <c r="AK562" s="341"/>
      <c r="AL562" s="341"/>
    </row>
    <row r="563" spans="2:38" x14ac:dyDescent="0.25">
      <c r="B563" s="298"/>
      <c r="C563" s="298"/>
      <c r="D563" s="298"/>
      <c r="E563" s="298"/>
      <c r="F563" s="298"/>
      <c r="G563" s="298"/>
      <c r="H563" s="354"/>
      <c r="I563" s="354"/>
      <c r="J563" s="354"/>
      <c r="K563" s="354"/>
      <c r="L563" s="354"/>
      <c r="M563" s="354"/>
      <c r="N563" s="354"/>
      <c r="O563" s="354"/>
      <c r="P563" s="354"/>
      <c r="Q563" s="354"/>
      <c r="R563" s="354"/>
      <c r="S563" s="354"/>
      <c r="T563" s="354"/>
      <c r="U563" s="354"/>
      <c r="V563" s="354"/>
      <c r="W563" s="341"/>
      <c r="X563" s="341"/>
      <c r="Y563" s="341"/>
      <c r="Z563" s="341"/>
      <c r="AA563" s="341"/>
      <c r="AB563" s="341"/>
      <c r="AC563" s="341"/>
      <c r="AD563" s="341"/>
      <c r="AE563" s="298"/>
      <c r="AF563" s="298"/>
      <c r="AG563" s="298"/>
      <c r="AH563" s="298"/>
      <c r="AI563" s="341"/>
      <c r="AJ563" s="341"/>
      <c r="AK563" s="341"/>
      <c r="AL563" s="341"/>
    </row>
    <row r="564" spans="2:38" x14ac:dyDescent="0.25">
      <c r="B564" s="298"/>
      <c r="C564" s="298"/>
      <c r="D564" s="298"/>
      <c r="E564" s="298"/>
      <c r="F564" s="298"/>
      <c r="G564" s="298"/>
      <c r="H564" s="354"/>
      <c r="I564" s="354"/>
      <c r="J564" s="354"/>
      <c r="K564" s="354"/>
      <c r="L564" s="354"/>
      <c r="M564" s="354"/>
      <c r="N564" s="354"/>
      <c r="O564" s="354"/>
      <c r="P564" s="354"/>
      <c r="Q564" s="354"/>
      <c r="R564" s="354"/>
      <c r="S564" s="354"/>
      <c r="T564" s="354"/>
      <c r="U564" s="354"/>
      <c r="V564" s="354"/>
      <c r="W564" s="341"/>
      <c r="X564" s="341"/>
      <c r="Y564" s="341"/>
      <c r="Z564" s="341"/>
      <c r="AA564" s="341"/>
      <c r="AB564" s="341"/>
      <c r="AC564" s="341"/>
      <c r="AD564" s="341"/>
      <c r="AE564" s="298"/>
      <c r="AF564" s="298"/>
      <c r="AG564" s="298"/>
      <c r="AH564" s="298"/>
      <c r="AI564" s="341"/>
      <c r="AJ564" s="341"/>
      <c r="AK564" s="341"/>
      <c r="AL564" s="341"/>
    </row>
    <row r="565" spans="2:38" x14ac:dyDescent="0.25">
      <c r="B565" s="298"/>
      <c r="C565" s="298"/>
      <c r="D565" s="298"/>
      <c r="E565" s="298"/>
      <c r="F565" s="298"/>
      <c r="G565" s="298"/>
      <c r="H565" s="354"/>
      <c r="I565" s="354"/>
      <c r="J565" s="354"/>
      <c r="K565" s="354"/>
      <c r="L565" s="354"/>
      <c r="M565" s="354"/>
      <c r="N565" s="354"/>
      <c r="O565" s="354"/>
      <c r="P565" s="354"/>
      <c r="Q565" s="354"/>
      <c r="R565" s="354"/>
      <c r="S565" s="354"/>
      <c r="T565" s="354"/>
      <c r="U565" s="354"/>
      <c r="V565" s="354"/>
      <c r="W565" s="341"/>
      <c r="X565" s="341"/>
      <c r="Y565" s="341"/>
      <c r="Z565" s="341"/>
      <c r="AA565" s="341"/>
      <c r="AB565" s="341"/>
      <c r="AC565" s="341"/>
      <c r="AD565" s="341"/>
      <c r="AE565" s="298"/>
      <c r="AF565" s="298"/>
      <c r="AG565" s="298"/>
      <c r="AH565" s="298"/>
      <c r="AI565" s="341"/>
      <c r="AJ565" s="341"/>
      <c r="AK565" s="341"/>
      <c r="AL565" s="341"/>
    </row>
    <row r="566" spans="2:38" x14ac:dyDescent="0.25">
      <c r="B566" s="298"/>
      <c r="C566" s="298"/>
      <c r="D566" s="298"/>
      <c r="E566" s="298"/>
      <c r="F566" s="298"/>
      <c r="G566" s="298"/>
      <c r="H566" s="354"/>
      <c r="I566" s="354"/>
      <c r="J566" s="354"/>
      <c r="K566" s="354"/>
      <c r="L566" s="354"/>
      <c r="M566" s="354"/>
      <c r="N566" s="354"/>
      <c r="O566" s="354"/>
      <c r="P566" s="354"/>
      <c r="Q566" s="354"/>
      <c r="R566" s="354"/>
      <c r="S566" s="354"/>
      <c r="T566" s="354"/>
      <c r="U566" s="354"/>
      <c r="V566" s="354"/>
      <c r="W566" s="341"/>
      <c r="X566" s="341"/>
      <c r="Y566" s="341"/>
      <c r="Z566" s="341"/>
      <c r="AA566" s="341"/>
      <c r="AB566" s="341"/>
      <c r="AC566" s="341"/>
      <c r="AD566" s="341"/>
      <c r="AE566" s="298"/>
      <c r="AF566" s="298"/>
      <c r="AG566" s="298"/>
      <c r="AH566" s="298"/>
      <c r="AI566" s="341"/>
      <c r="AJ566" s="341"/>
      <c r="AK566" s="341"/>
      <c r="AL566" s="341"/>
    </row>
    <row r="567" spans="2:38" x14ac:dyDescent="0.25">
      <c r="B567" s="298"/>
      <c r="C567" s="298"/>
      <c r="D567" s="298"/>
      <c r="E567" s="298"/>
      <c r="F567" s="298"/>
      <c r="G567" s="298"/>
      <c r="H567" s="354"/>
      <c r="I567" s="354"/>
      <c r="J567" s="354"/>
      <c r="K567" s="354"/>
      <c r="L567" s="354"/>
      <c r="M567" s="354"/>
      <c r="N567" s="354"/>
      <c r="O567" s="354"/>
      <c r="P567" s="354"/>
      <c r="Q567" s="354"/>
      <c r="R567" s="354"/>
      <c r="S567" s="354"/>
      <c r="T567" s="354"/>
      <c r="U567" s="354"/>
      <c r="V567" s="354"/>
      <c r="W567" s="341"/>
      <c r="X567" s="341"/>
      <c r="Y567" s="341"/>
      <c r="Z567" s="341"/>
      <c r="AA567" s="341"/>
      <c r="AB567" s="341"/>
      <c r="AC567" s="341"/>
      <c r="AD567" s="341"/>
      <c r="AE567" s="298"/>
      <c r="AF567" s="298"/>
      <c r="AG567" s="298"/>
      <c r="AH567" s="298"/>
      <c r="AI567" s="341"/>
      <c r="AJ567" s="341"/>
      <c r="AK567" s="341"/>
      <c r="AL567" s="341"/>
    </row>
    <row r="568" spans="2:38" x14ac:dyDescent="0.25">
      <c r="B568" s="298"/>
      <c r="C568" s="298"/>
      <c r="D568" s="298"/>
      <c r="E568" s="298"/>
      <c r="F568" s="298"/>
      <c r="G568" s="298"/>
      <c r="H568" s="354"/>
      <c r="I568" s="354"/>
      <c r="J568" s="354"/>
      <c r="K568" s="354"/>
      <c r="L568" s="354"/>
      <c r="M568" s="354"/>
      <c r="N568" s="354"/>
      <c r="O568" s="354"/>
      <c r="P568" s="354"/>
      <c r="Q568" s="354"/>
      <c r="R568" s="354"/>
      <c r="S568" s="354"/>
      <c r="T568" s="354"/>
      <c r="U568" s="354"/>
      <c r="V568" s="354"/>
      <c r="W568" s="341"/>
      <c r="X568" s="341"/>
      <c r="Y568" s="341"/>
      <c r="Z568" s="341"/>
      <c r="AA568" s="341"/>
      <c r="AB568" s="341"/>
      <c r="AC568" s="341"/>
      <c r="AD568" s="341"/>
      <c r="AE568" s="298"/>
      <c r="AF568" s="298"/>
      <c r="AG568" s="298"/>
      <c r="AH568" s="298"/>
      <c r="AI568" s="341"/>
      <c r="AJ568" s="341"/>
      <c r="AK568" s="341"/>
      <c r="AL568" s="341"/>
    </row>
  </sheetData>
  <mergeCells count="2920">
    <mergeCell ref="B225:G225"/>
    <mergeCell ref="H225:V225"/>
    <mergeCell ref="W225:Z225"/>
    <mergeCell ref="AA225:AD225"/>
    <mergeCell ref="AE225:AH225"/>
    <mergeCell ref="AI225:AL225"/>
    <mergeCell ref="B280:G280"/>
    <mergeCell ref="H280:V280"/>
    <mergeCell ref="W280:Z280"/>
    <mergeCell ref="AA280:AD280"/>
    <mergeCell ref="AE280:AH280"/>
    <mergeCell ref="AI280:AL280"/>
    <mergeCell ref="AI174:AL174"/>
    <mergeCell ref="W185:Z185"/>
    <mergeCell ref="AA185:AD185"/>
    <mergeCell ref="AE185:AH185"/>
    <mergeCell ref="B195:G195"/>
    <mergeCell ref="AI191:AL191"/>
    <mergeCell ref="B192:G192"/>
    <mergeCell ref="H192:V192"/>
    <mergeCell ref="W192:Z192"/>
    <mergeCell ref="AA192:AD192"/>
    <mergeCell ref="AE192:AH192"/>
    <mergeCell ref="AI192:AL192"/>
    <mergeCell ref="AI215:AL215"/>
    <mergeCell ref="B199:G199"/>
    <mergeCell ref="H199:V199"/>
    <mergeCell ref="W199:Z199"/>
    <mergeCell ref="AA199:AD199"/>
    <mergeCell ref="AA198:AD198"/>
    <mergeCell ref="AE198:AH198"/>
    <mergeCell ref="AE199:AH199"/>
    <mergeCell ref="AA197:AD197"/>
    <mergeCell ref="AE197:AH197"/>
    <mergeCell ref="B196:G196"/>
    <mergeCell ref="AA195:AD195"/>
    <mergeCell ref="AE195:AH195"/>
    <mergeCell ref="AI178:AL178"/>
    <mergeCell ref="B117:R117"/>
    <mergeCell ref="S117:W117"/>
    <mergeCell ref="X117:AB117"/>
    <mergeCell ref="AC117:AG117"/>
    <mergeCell ref="AH117:AL117"/>
    <mergeCell ref="B142:AL142"/>
    <mergeCell ref="AI177:AL177"/>
    <mergeCell ref="AE177:AH177"/>
    <mergeCell ref="AA177:AD177"/>
    <mergeCell ref="W177:Z177"/>
    <mergeCell ref="H177:V177"/>
    <mergeCell ref="B177:G177"/>
    <mergeCell ref="AI179:AL179"/>
    <mergeCell ref="AA182:AD182"/>
    <mergeCell ref="AE182:AH182"/>
    <mergeCell ref="AI180:AL180"/>
    <mergeCell ref="AI182:AL182"/>
    <mergeCell ref="AI181:AL181"/>
    <mergeCell ref="B178:G178"/>
    <mergeCell ref="B176:G176"/>
    <mergeCell ref="H176:V176"/>
    <mergeCell ref="W176:Z176"/>
    <mergeCell ref="AA176:AD176"/>
    <mergeCell ref="AA184:AD184"/>
    <mergeCell ref="B180:G180"/>
    <mergeCell ref="H180:V180"/>
    <mergeCell ref="AI213:AL213"/>
    <mergeCell ref="AE213:AH213"/>
    <mergeCell ref="AA213:AD213"/>
    <mergeCell ref="W213:Z213"/>
    <mergeCell ref="H213:V213"/>
    <mergeCell ref="AA205:AD205"/>
    <mergeCell ref="AE205:AH205"/>
    <mergeCell ref="B186:G186"/>
    <mergeCell ref="H186:V186"/>
    <mergeCell ref="W186:Z186"/>
    <mergeCell ref="AA186:AD186"/>
    <mergeCell ref="AE186:AH186"/>
    <mergeCell ref="AI186:AL186"/>
    <mergeCell ref="B194:G194"/>
    <mergeCell ref="B198:G198"/>
    <mergeCell ref="H198:V198"/>
    <mergeCell ref="W198:Z198"/>
    <mergeCell ref="AI194:AL194"/>
    <mergeCell ref="AI187:AL187"/>
    <mergeCell ref="W190:Z190"/>
    <mergeCell ref="AA190:AD190"/>
    <mergeCell ref="AE190:AH190"/>
    <mergeCell ref="AI190:AL190"/>
    <mergeCell ref="H188:V188"/>
    <mergeCell ref="AE193:AH193"/>
    <mergeCell ref="AI193:AL193"/>
    <mergeCell ref="AI199:AL199"/>
    <mergeCell ref="B203:G203"/>
    <mergeCell ref="W197:Z197"/>
    <mergeCell ref="B190:G190"/>
    <mergeCell ref="H190:V190"/>
    <mergeCell ref="B197:G197"/>
    <mergeCell ref="H196:V196"/>
    <mergeCell ref="W196:Z196"/>
    <mergeCell ref="AI195:AL195"/>
    <mergeCell ref="AA271:AD271"/>
    <mergeCell ref="AE271:AH271"/>
    <mergeCell ref="B275:G275"/>
    <mergeCell ref="H275:V275"/>
    <mergeCell ref="W275:Z275"/>
    <mergeCell ref="AA275:AD275"/>
    <mergeCell ref="B273:G273"/>
    <mergeCell ref="B271:G271"/>
    <mergeCell ref="H271:V271"/>
    <mergeCell ref="W271:Z271"/>
    <mergeCell ref="AE279:AH279"/>
    <mergeCell ref="H265:V265"/>
    <mergeCell ref="W265:Z265"/>
    <mergeCell ref="AE265:AH265"/>
    <mergeCell ref="B260:G260"/>
    <mergeCell ref="H260:V260"/>
    <mergeCell ref="W260:Z260"/>
    <mergeCell ref="AA260:AD260"/>
    <mergeCell ref="H264:V264"/>
    <mergeCell ref="W264:Z264"/>
    <mergeCell ref="AA264:AD264"/>
    <mergeCell ref="AE264:AH264"/>
    <mergeCell ref="B269:G269"/>
    <mergeCell ref="H269:V269"/>
    <mergeCell ref="W269:Z269"/>
    <mergeCell ref="AA269:AD269"/>
    <mergeCell ref="AE269:AH269"/>
    <mergeCell ref="AA262:AD262"/>
    <mergeCell ref="W262:Z262"/>
    <mergeCell ref="B282:G282"/>
    <mergeCell ref="H282:V282"/>
    <mergeCell ref="W282:Z282"/>
    <mergeCell ref="B191:G191"/>
    <mergeCell ref="H191:V191"/>
    <mergeCell ref="W191:Z191"/>
    <mergeCell ref="AA191:AD191"/>
    <mergeCell ref="AE191:AH191"/>
    <mergeCell ref="AF232:AL232"/>
    <mergeCell ref="B213:G213"/>
    <mergeCell ref="AI208:AL208"/>
    <mergeCell ref="AI209:AL209"/>
    <mergeCell ref="AA210:AD210"/>
    <mergeCell ref="AE210:AH210"/>
    <mergeCell ref="AI210:AL210"/>
    <mergeCell ref="H203:V203"/>
    <mergeCell ref="W203:Z203"/>
    <mergeCell ref="AA203:AD203"/>
    <mergeCell ref="AE203:AH203"/>
    <mergeCell ref="AI203:AL203"/>
    <mergeCell ref="W205:Z205"/>
    <mergeCell ref="H273:V273"/>
    <mergeCell ref="W273:Z273"/>
    <mergeCell ref="AA273:AD273"/>
    <mergeCell ref="AE273:AH273"/>
    <mergeCell ref="B274:G274"/>
    <mergeCell ref="H274:V274"/>
    <mergeCell ref="W274:Z274"/>
    <mergeCell ref="AA274:AD274"/>
    <mergeCell ref="AE274:AH274"/>
    <mergeCell ref="AE275:AH275"/>
    <mergeCell ref="B281:G281"/>
    <mergeCell ref="AI172:AL172"/>
    <mergeCell ref="B173:G173"/>
    <mergeCell ref="H173:V173"/>
    <mergeCell ref="W173:Z173"/>
    <mergeCell ref="AA173:AD173"/>
    <mergeCell ref="AE173:AH173"/>
    <mergeCell ref="B174:G174"/>
    <mergeCell ref="H174:V174"/>
    <mergeCell ref="W174:Z174"/>
    <mergeCell ref="AA174:AD174"/>
    <mergeCell ref="AE174:AH174"/>
    <mergeCell ref="B172:G172"/>
    <mergeCell ref="W183:Z183"/>
    <mergeCell ref="AA183:AD183"/>
    <mergeCell ref="AI173:AL173"/>
    <mergeCell ref="AE183:AH183"/>
    <mergeCell ref="AI183:AL183"/>
    <mergeCell ref="H183:V183"/>
    <mergeCell ref="B181:G181"/>
    <mergeCell ref="H181:V181"/>
    <mergeCell ref="W181:Z181"/>
    <mergeCell ref="AA181:AD181"/>
    <mergeCell ref="AE181:AH181"/>
    <mergeCell ref="B179:G179"/>
    <mergeCell ref="H179:V179"/>
    <mergeCell ref="W179:Z179"/>
    <mergeCell ref="AA179:AD179"/>
    <mergeCell ref="W178:Z178"/>
    <mergeCell ref="AA178:AD178"/>
    <mergeCell ref="AE178:AH178"/>
    <mergeCell ref="AE176:AH176"/>
    <mergeCell ref="AI176:AL176"/>
    <mergeCell ref="AE184:AH184"/>
    <mergeCell ref="H197:V197"/>
    <mergeCell ref="B175:G175"/>
    <mergeCell ref="H175:V175"/>
    <mergeCell ref="W175:Z175"/>
    <mergeCell ref="AA175:AD175"/>
    <mergeCell ref="AE175:AH175"/>
    <mergeCell ref="AI175:AL175"/>
    <mergeCell ref="AI196:AL196"/>
    <mergeCell ref="AI197:AL197"/>
    <mergeCell ref="W188:Z188"/>
    <mergeCell ref="AA188:AD188"/>
    <mergeCell ref="AE188:AH188"/>
    <mergeCell ref="AI188:AL188"/>
    <mergeCell ref="B185:G185"/>
    <mergeCell ref="H185:V185"/>
    <mergeCell ref="H194:V194"/>
    <mergeCell ref="W194:Z194"/>
    <mergeCell ref="AA194:AD194"/>
    <mergeCell ref="H195:V195"/>
    <mergeCell ref="AA180:AD180"/>
    <mergeCell ref="AE180:AH180"/>
    <mergeCell ref="B182:G182"/>
    <mergeCell ref="H182:V182"/>
    <mergeCell ref="W182:Z182"/>
    <mergeCell ref="W184:Z184"/>
    <mergeCell ref="B187:G187"/>
    <mergeCell ref="H187:V187"/>
    <mergeCell ref="W187:Z187"/>
    <mergeCell ref="AA187:AD187"/>
    <mergeCell ref="AE187:AH187"/>
    <mergeCell ref="B183:G183"/>
    <mergeCell ref="H281:V281"/>
    <mergeCell ref="W281:Z281"/>
    <mergeCell ref="AA281:AD281"/>
    <mergeCell ref="AE281:AH281"/>
    <mergeCell ref="AA279:AD279"/>
    <mergeCell ref="AI164:AL164"/>
    <mergeCell ref="B165:G165"/>
    <mergeCell ref="H165:V165"/>
    <mergeCell ref="W165:Z165"/>
    <mergeCell ref="AA165:AD165"/>
    <mergeCell ref="AE165:AH165"/>
    <mergeCell ref="AI165:AL165"/>
    <mergeCell ref="W171:Z171"/>
    <mergeCell ref="AA171:AD171"/>
    <mergeCell ref="AE171:AH171"/>
    <mergeCell ref="H166:V166"/>
    <mergeCell ref="W166:Z166"/>
    <mergeCell ref="AA166:AD166"/>
    <mergeCell ref="AE166:AH166"/>
    <mergeCell ref="AI166:AL166"/>
    <mergeCell ref="W167:Z167"/>
    <mergeCell ref="B270:G270"/>
    <mergeCell ref="H270:V270"/>
    <mergeCell ref="W270:Z270"/>
    <mergeCell ref="AA270:AD270"/>
    <mergeCell ref="AE270:AH270"/>
    <mergeCell ref="H263:V263"/>
    <mergeCell ref="W263:Z263"/>
    <mergeCell ref="B266:G266"/>
    <mergeCell ref="H266:V266"/>
    <mergeCell ref="AE267:AH267"/>
    <mergeCell ref="B265:G265"/>
    <mergeCell ref="B267:G267"/>
    <mergeCell ref="AI252:AL252"/>
    <mergeCell ref="B253:G253"/>
    <mergeCell ref="H253:V253"/>
    <mergeCell ref="W253:Z253"/>
    <mergeCell ref="B261:G261"/>
    <mergeCell ref="H261:V261"/>
    <mergeCell ref="W261:Z261"/>
    <mergeCell ref="AA261:AD261"/>
    <mergeCell ref="AE261:AH261"/>
    <mergeCell ref="B263:G263"/>
    <mergeCell ref="AI265:AL265"/>
    <mergeCell ref="AI261:AL261"/>
    <mergeCell ref="B255:G255"/>
    <mergeCell ref="B268:G268"/>
    <mergeCell ref="H268:V268"/>
    <mergeCell ref="W268:Z268"/>
    <mergeCell ref="AA268:AD268"/>
    <mergeCell ref="AE268:AH268"/>
    <mergeCell ref="H255:V255"/>
    <mergeCell ref="W255:Z255"/>
    <mergeCell ref="AA255:AD255"/>
    <mergeCell ref="AE255:AH255"/>
    <mergeCell ref="B257:G257"/>
    <mergeCell ref="H257:V257"/>
    <mergeCell ref="AI255:AL255"/>
    <mergeCell ref="AI257:AL257"/>
    <mergeCell ref="AI258:AL258"/>
    <mergeCell ref="AI260:AL260"/>
    <mergeCell ref="AA263:AD263"/>
    <mergeCell ref="AE263:AH263"/>
    <mergeCell ref="AI263:AL263"/>
    <mergeCell ref="B264:G264"/>
    <mergeCell ref="AI264:AL264"/>
    <mergeCell ref="AE260:AH260"/>
    <mergeCell ref="W257:Z257"/>
    <mergeCell ref="AA257:AD257"/>
    <mergeCell ref="AE257:AH257"/>
    <mergeCell ref="B258:G258"/>
    <mergeCell ref="H258:V258"/>
    <mergeCell ref="W258:Z258"/>
    <mergeCell ref="AA258:AD258"/>
    <mergeCell ref="AE258:AH258"/>
    <mergeCell ref="AI254:AL254"/>
    <mergeCell ref="B254:G254"/>
    <mergeCell ref="H254:V254"/>
    <mergeCell ref="AA265:AD265"/>
    <mergeCell ref="AE262:AH262"/>
    <mergeCell ref="H262:V262"/>
    <mergeCell ref="AI253:AL253"/>
    <mergeCell ref="AI245:AL245"/>
    <mergeCell ref="AI246:AL246"/>
    <mergeCell ref="AI247:AL247"/>
    <mergeCell ref="AI248:AL248"/>
    <mergeCell ref="AA250:AD250"/>
    <mergeCell ref="AA249:AD249"/>
    <mergeCell ref="AE249:AH249"/>
    <mergeCell ref="B250:G250"/>
    <mergeCell ref="H250:V250"/>
    <mergeCell ref="W250:Z250"/>
    <mergeCell ref="B251:G251"/>
    <mergeCell ref="H251:V251"/>
    <mergeCell ref="W251:Z251"/>
    <mergeCell ref="AA251:AD251"/>
    <mergeCell ref="AE251:AH251"/>
    <mergeCell ref="B248:G248"/>
    <mergeCell ref="H248:V248"/>
    <mergeCell ref="W248:Z248"/>
    <mergeCell ref="AA248:AD248"/>
    <mergeCell ref="AE248:AH248"/>
    <mergeCell ref="AI249:AL249"/>
    <mergeCell ref="AI250:AL250"/>
    <mergeCell ref="B249:G249"/>
    <mergeCell ref="H249:V249"/>
    <mergeCell ref="W249:Z249"/>
    <mergeCell ref="AE250:AH250"/>
    <mergeCell ref="AI251:AL251"/>
    <mergeCell ref="W246:Z246"/>
    <mergeCell ref="AA246:AD246"/>
    <mergeCell ref="AE246:AH246"/>
    <mergeCell ref="B247:G247"/>
    <mergeCell ref="H247:V247"/>
    <mergeCell ref="B245:G245"/>
    <mergeCell ref="H245:V245"/>
    <mergeCell ref="W245:Z245"/>
    <mergeCell ref="AA245:AD245"/>
    <mergeCell ref="AE245:AH245"/>
    <mergeCell ref="B246:G246"/>
    <mergeCell ref="H246:V246"/>
    <mergeCell ref="W247:Z247"/>
    <mergeCell ref="AA247:AD247"/>
    <mergeCell ref="AE247:AH247"/>
    <mergeCell ref="W254:Z254"/>
    <mergeCell ref="AA254:AD254"/>
    <mergeCell ref="AE254:AH254"/>
    <mergeCell ref="B252:G252"/>
    <mergeCell ref="H252:V252"/>
    <mergeCell ref="W252:Z252"/>
    <mergeCell ref="AA252:AD252"/>
    <mergeCell ref="AE252:AH252"/>
    <mergeCell ref="AA253:AD253"/>
    <mergeCell ref="AE253:AH253"/>
    <mergeCell ref="W240:Z240"/>
    <mergeCell ref="AA240:AD240"/>
    <mergeCell ref="AE240:AH240"/>
    <mergeCell ref="AA244:AD244"/>
    <mergeCell ref="AE244:AH244"/>
    <mergeCell ref="AI240:AL240"/>
    <mergeCell ref="B240:G240"/>
    <mergeCell ref="H240:V240"/>
    <mergeCell ref="AI243:AL243"/>
    <mergeCell ref="AI244:AL244"/>
    <mergeCell ref="B243:G243"/>
    <mergeCell ref="H243:V243"/>
    <mergeCell ref="W243:Z243"/>
    <mergeCell ref="AA243:AD243"/>
    <mergeCell ref="AE243:AH243"/>
    <mergeCell ref="B244:G244"/>
    <mergeCell ref="H244:V244"/>
    <mergeCell ref="W244:Z244"/>
    <mergeCell ref="AA241:AD241"/>
    <mergeCell ref="AE241:AH241"/>
    <mergeCell ref="B242:G242"/>
    <mergeCell ref="H242:V242"/>
    <mergeCell ref="W242:Z242"/>
    <mergeCell ref="AA242:AD242"/>
    <mergeCell ref="AE242:AH242"/>
    <mergeCell ref="AI241:AL241"/>
    <mergeCell ref="AI242:AL242"/>
    <mergeCell ref="B241:G241"/>
    <mergeCell ref="H241:V241"/>
    <mergeCell ref="W241:Z241"/>
    <mergeCell ref="B238:G238"/>
    <mergeCell ref="H238:V238"/>
    <mergeCell ref="W238:Z238"/>
    <mergeCell ref="B239:G239"/>
    <mergeCell ref="H239:V239"/>
    <mergeCell ref="W239:Z239"/>
    <mergeCell ref="AA239:AD239"/>
    <mergeCell ref="AA236:AD236"/>
    <mergeCell ref="AE236:AH236"/>
    <mergeCell ref="AA237:AD237"/>
    <mergeCell ref="AE237:AH237"/>
    <mergeCell ref="AE239:AH239"/>
    <mergeCell ref="AA238:AD238"/>
    <mergeCell ref="AE238:AH238"/>
    <mergeCell ref="AI239:AL239"/>
    <mergeCell ref="B236:G236"/>
    <mergeCell ref="H236:V236"/>
    <mergeCell ref="W236:Z236"/>
    <mergeCell ref="B235:G235"/>
    <mergeCell ref="H235:V235"/>
    <mergeCell ref="W235:Z235"/>
    <mergeCell ref="AA235:AD235"/>
    <mergeCell ref="AE235:AH235"/>
    <mergeCell ref="AI235:AL235"/>
    <mergeCell ref="AI236:AL236"/>
    <mergeCell ref="B234:G234"/>
    <mergeCell ref="H234:V234"/>
    <mergeCell ref="W234:Z234"/>
    <mergeCell ref="W237:Z237"/>
    <mergeCell ref="H237:V237"/>
    <mergeCell ref="H223:V223"/>
    <mergeCell ref="W223:Z223"/>
    <mergeCell ref="B215:G215"/>
    <mergeCell ref="H215:V215"/>
    <mergeCell ref="W227:Z227"/>
    <mergeCell ref="AA227:AD227"/>
    <mergeCell ref="AE227:AH227"/>
    <mergeCell ref="B221:G221"/>
    <mergeCell ref="H221:V221"/>
    <mergeCell ref="W221:Z221"/>
    <mergeCell ref="AA221:AD221"/>
    <mergeCell ref="AE221:AH221"/>
    <mergeCell ref="AE219:AH219"/>
    <mergeCell ref="B223:G223"/>
    <mergeCell ref="B220:G220"/>
    <mergeCell ref="H220:V220"/>
    <mergeCell ref="W220:Z220"/>
    <mergeCell ref="AA220:AD220"/>
    <mergeCell ref="AE220:AH220"/>
    <mergeCell ref="AI220:AL220"/>
    <mergeCell ref="AI227:AL227"/>
    <mergeCell ref="AA222:AD222"/>
    <mergeCell ref="AE222:AH222"/>
    <mergeCell ref="AI222:AL222"/>
    <mergeCell ref="AE224:AH224"/>
    <mergeCell ref="B227:V227"/>
    <mergeCell ref="AI224:AL224"/>
    <mergeCell ref="W215:Z215"/>
    <mergeCell ref="AA215:AD215"/>
    <mergeCell ref="AE215:AH215"/>
    <mergeCell ref="B224:G224"/>
    <mergeCell ref="H224:V224"/>
    <mergeCell ref="W224:Z224"/>
    <mergeCell ref="AA224:AD224"/>
    <mergeCell ref="AI234:AL234"/>
    <mergeCell ref="AI212:AL212"/>
    <mergeCell ref="AI218:AL218"/>
    <mergeCell ref="AA223:AD223"/>
    <mergeCell ref="AE223:AH223"/>
    <mergeCell ref="AA212:AD212"/>
    <mergeCell ref="AE212:AH212"/>
    <mergeCell ref="AI219:AL219"/>
    <mergeCell ref="AI223:AL223"/>
    <mergeCell ref="AI221:AL221"/>
    <mergeCell ref="B222:G222"/>
    <mergeCell ref="H222:V222"/>
    <mergeCell ref="W222:Z222"/>
    <mergeCell ref="B219:G219"/>
    <mergeCell ref="H219:V219"/>
    <mergeCell ref="W219:Z219"/>
    <mergeCell ref="AA219:AD219"/>
    <mergeCell ref="B214:G214"/>
    <mergeCell ref="H218:V218"/>
    <mergeCell ref="W218:Z218"/>
    <mergeCell ref="AA218:AD218"/>
    <mergeCell ref="AE218:AH218"/>
    <mergeCell ref="B201:G201"/>
    <mergeCell ref="H201:V201"/>
    <mergeCell ref="W201:Z201"/>
    <mergeCell ref="AA201:AD201"/>
    <mergeCell ref="AE201:AH201"/>
    <mergeCell ref="B207:G207"/>
    <mergeCell ref="H207:V207"/>
    <mergeCell ref="W207:Z207"/>
    <mergeCell ref="AA207:AD207"/>
    <mergeCell ref="AE207:AH207"/>
    <mergeCell ref="B208:G208"/>
    <mergeCell ref="AE214:AH214"/>
    <mergeCell ref="B209:G209"/>
    <mergeCell ref="H209:V209"/>
    <mergeCell ref="B210:G210"/>
    <mergeCell ref="H210:V210"/>
    <mergeCell ref="W210:Z210"/>
    <mergeCell ref="W158:Z158"/>
    <mergeCell ref="AE164:AH164"/>
    <mergeCell ref="B163:G163"/>
    <mergeCell ref="H163:V163"/>
    <mergeCell ref="W163:Z163"/>
    <mergeCell ref="AA163:AD163"/>
    <mergeCell ref="AE162:AH162"/>
    <mergeCell ref="AA162:AD162"/>
    <mergeCell ref="W180:Z180"/>
    <mergeCell ref="B160:G160"/>
    <mergeCell ref="H158:V158"/>
    <mergeCell ref="B158:G158"/>
    <mergeCell ref="H160:V160"/>
    <mergeCell ref="W160:Z160"/>
    <mergeCell ref="AA160:AD160"/>
    <mergeCell ref="AE160:AH160"/>
    <mergeCell ref="B162:G162"/>
    <mergeCell ref="H162:V162"/>
    <mergeCell ref="W162:Z162"/>
    <mergeCell ref="B159:G159"/>
    <mergeCell ref="H159:V159"/>
    <mergeCell ref="W159:Z159"/>
    <mergeCell ref="AA159:AD159"/>
    <mergeCell ref="AE159:AH159"/>
    <mergeCell ref="W168:Z168"/>
    <mergeCell ref="AA168:AD168"/>
    <mergeCell ref="AE168:AH168"/>
    <mergeCell ref="W170:Z170"/>
    <mergeCell ref="AA170:AD170"/>
    <mergeCell ref="AE170:AH170"/>
    <mergeCell ref="H178:V178"/>
    <mergeCell ref="AI160:AL160"/>
    <mergeCell ref="AI162:AL162"/>
    <mergeCell ref="AI158:AL158"/>
    <mergeCell ref="AI159:AL159"/>
    <mergeCell ref="AA158:AD158"/>
    <mergeCell ref="AE158:AH158"/>
    <mergeCell ref="AI163:AL163"/>
    <mergeCell ref="B166:G166"/>
    <mergeCell ref="AA167:AD167"/>
    <mergeCell ref="AI171:AL171"/>
    <mergeCell ref="AE163:AH163"/>
    <mergeCell ref="AI170:AL170"/>
    <mergeCell ref="H172:V172"/>
    <mergeCell ref="W172:Z172"/>
    <mergeCell ref="AA172:AD172"/>
    <mergeCell ref="AE172:AH172"/>
    <mergeCell ref="B161:G161"/>
    <mergeCell ref="H161:V161"/>
    <mergeCell ref="W161:Z161"/>
    <mergeCell ref="AA161:AD161"/>
    <mergeCell ref="AE161:AH161"/>
    <mergeCell ref="AI161:AL161"/>
    <mergeCell ref="B164:G164"/>
    <mergeCell ref="H164:V164"/>
    <mergeCell ref="W164:Z164"/>
    <mergeCell ref="AA164:AD164"/>
    <mergeCell ref="H171:V171"/>
    <mergeCell ref="B171:G171"/>
    <mergeCell ref="H167:V167"/>
    <mergeCell ref="B167:G167"/>
    <mergeCell ref="B168:G168"/>
    <mergeCell ref="H168:V168"/>
    <mergeCell ref="B144:AL144"/>
    <mergeCell ref="AI154:AL154"/>
    <mergeCell ref="AI157:AL157"/>
    <mergeCell ref="B149:AL149"/>
    <mergeCell ref="B145:AL147"/>
    <mergeCell ref="B150:AL151"/>
    <mergeCell ref="AI153:AL153"/>
    <mergeCell ref="B157:G157"/>
    <mergeCell ref="H157:V157"/>
    <mergeCell ref="W157:Z157"/>
    <mergeCell ref="AA157:AD157"/>
    <mergeCell ref="B156:G156"/>
    <mergeCell ref="H156:V156"/>
    <mergeCell ref="W156:Z156"/>
    <mergeCell ref="AA156:AD156"/>
    <mergeCell ref="AE156:AH156"/>
    <mergeCell ref="AI156:AL156"/>
    <mergeCell ref="AF152:AL152"/>
    <mergeCell ref="B155:G155"/>
    <mergeCell ref="H155:V155"/>
    <mergeCell ref="W155:Z155"/>
    <mergeCell ref="AE154:AH154"/>
    <mergeCell ref="AA154:AD154"/>
    <mergeCell ref="W154:Z154"/>
    <mergeCell ref="H154:V154"/>
    <mergeCell ref="B154:G154"/>
    <mergeCell ref="B153:G153"/>
    <mergeCell ref="AE153:AH153"/>
    <mergeCell ref="AA153:AD153"/>
    <mergeCell ref="W153:Z153"/>
    <mergeCell ref="H153:V153"/>
    <mergeCell ref="AE157:AH157"/>
    <mergeCell ref="AG42:AL42"/>
    <mergeCell ref="AG43:AL43"/>
    <mergeCell ref="B46:AF46"/>
    <mergeCell ref="B47:AF47"/>
    <mergeCell ref="AE37:AL37"/>
    <mergeCell ref="B30:AL30"/>
    <mergeCell ref="B31:AL31"/>
    <mergeCell ref="B62:AL62"/>
    <mergeCell ref="AC73:AG73"/>
    <mergeCell ref="AC74:AG74"/>
    <mergeCell ref="AC75:AG75"/>
    <mergeCell ref="B121:AL128"/>
    <mergeCell ref="AG46:AL46"/>
    <mergeCell ref="B42:AF42"/>
    <mergeCell ref="B43:AF43"/>
    <mergeCell ref="B44:AF44"/>
    <mergeCell ref="B66:AL66"/>
    <mergeCell ref="B69:R69"/>
    <mergeCell ref="B65:AL65"/>
    <mergeCell ref="B81:R81"/>
    <mergeCell ref="S81:W81"/>
    <mergeCell ref="X81:AB81"/>
    <mergeCell ref="AC81:AG81"/>
    <mergeCell ref="AH81:AL81"/>
    <mergeCell ref="B78:R78"/>
    <mergeCell ref="S78:W78"/>
    <mergeCell ref="X78:AB78"/>
    <mergeCell ref="AC78:AG78"/>
    <mergeCell ref="AH78:AL78"/>
    <mergeCell ref="B82:R82"/>
    <mergeCell ref="S82:W82"/>
    <mergeCell ref="X82:AB82"/>
    <mergeCell ref="B21:AL21"/>
    <mergeCell ref="B23:AL23"/>
    <mergeCell ref="B34:AK36"/>
    <mergeCell ref="B38:AF38"/>
    <mergeCell ref="AG38:AL38"/>
    <mergeCell ref="B27:AL27"/>
    <mergeCell ref="B28:AL29"/>
    <mergeCell ref="B33:AL33"/>
    <mergeCell ref="B3:AL7"/>
    <mergeCell ref="B11:AL11"/>
    <mergeCell ref="B12:AL12"/>
    <mergeCell ref="B15:AL15"/>
    <mergeCell ref="B17:AL17"/>
    <mergeCell ref="B19:AL20"/>
    <mergeCell ref="AG40:AL40"/>
    <mergeCell ref="AG41:AL41"/>
    <mergeCell ref="B39:AF39"/>
    <mergeCell ref="B40:AF40"/>
    <mergeCell ref="B41:AF41"/>
    <mergeCell ref="AG39:AL39"/>
    <mergeCell ref="B25:AC25"/>
    <mergeCell ref="B26:AC26"/>
    <mergeCell ref="AD22:AL22"/>
    <mergeCell ref="B22:AC22"/>
    <mergeCell ref="AD24:AL24"/>
    <mergeCell ref="B24:AC24"/>
    <mergeCell ref="AD25:AL26"/>
    <mergeCell ref="AG44:AL44"/>
    <mergeCell ref="AG45:AL45"/>
    <mergeCell ref="B55:AL57"/>
    <mergeCell ref="B51:AF51"/>
    <mergeCell ref="B75:R75"/>
    <mergeCell ref="B70:R70"/>
    <mergeCell ref="B52:AF52"/>
    <mergeCell ref="B48:AF48"/>
    <mergeCell ref="B49:AF49"/>
    <mergeCell ref="B50:AF50"/>
    <mergeCell ref="B45:AF45"/>
    <mergeCell ref="B58:AL61"/>
    <mergeCell ref="AG47:AL47"/>
    <mergeCell ref="AG48:AL48"/>
    <mergeCell ref="AG49:AL49"/>
    <mergeCell ref="AG50:AL50"/>
    <mergeCell ref="AG51:AL51"/>
    <mergeCell ref="AG52:AL52"/>
    <mergeCell ref="AC68:AG68"/>
    <mergeCell ref="AH68:AL68"/>
    <mergeCell ref="AC69:AG69"/>
    <mergeCell ref="AH69:AL69"/>
    <mergeCell ref="AC70:AG70"/>
    <mergeCell ref="AH70:AL70"/>
    <mergeCell ref="B54:AL54"/>
    <mergeCell ref="AF67:AL67"/>
    <mergeCell ref="AH73:AL73"/>
    <mergeCell ref="AH74:AL74"/>
    <mergeCell ref="S69:W69"/>
    <mergeCell ref="X68:AB68"/>
    <mergeCell ref="X69:AB69"/>
    <mergeCell ref="B68:R68"/>
    <mergeCell ref="X72:AB72"/>
    <mergeCell ref="S68:W68"/>
    <mergeCell ref="B71:R71"/>
    <mergeCell ref="S70:W70"/>
    <mergeCell ref="X70:AB70"/>
    <mergeCell ref="S71:W71"/>
    <mergeCell ref="X71:AB71"/>
    <mergeCell ref="X73:AB73"/>
    <mergeCell ref="X74:AB74"/>
    <mergeCell ref="X75:AB75"/>
    <mergeCell ref="X76:AB76"/>
    <mergeCell ref="B76:R76"/>
    <mergeCell ref="B77:R77"/>
    <mergeCell ref="AC76:AG76"/>
    <mergeCell ref="AH76:AL76"/>
    <mergeCell ref="AH77:AL77"/>
    <mergeCell ref="S72:W72"/>
    <mergeCell ref="S73:W73"/>
    <mergeCell ref="S74:W74"/>
    <mergeCell ref="S75:W75"/>
    <mergeCell ref="S77:W77"/>
    <mergeCell ref="B72:R72"/>
    <mergeCell ref="B73:R73"/>
    <mergeCell ref="B74:R74"/>
    <mergeCell ref="AH71:AL71"/>
    <mergeCell ref="AH72:AL72"/>
    <mergeCell ref="AC71:AG71"/>
    <mergeCell ref="AC72:AG72"/>
    <mergeCell ref="AH75:AL75"/>
    <mergeCell ref="AH79:AL79"/>
    <mergeCell ref="AH90:AL90"/>
    <mergeCell ref="AC90:AG90"/>
    <mergeCell ref="X90:AB90"/>
    <mergeCell ref="AH85:AL85"/>
    <mergeCell ref="AH86:AL86"/>
    <mergeCell ref="B86:R86"/>
    <mergeCell ref="X79:AB79"/>
    <mergeCell ref="S80:W80"/>
    <mergeCell ref="B79:R79"/>
    <mergeCell ref="B80:R80"/>
    <mergeCell ref="B85:R85"/>
    <mergeCell ref="AC77:AG77"/>
    <mergeCell ref="AC79:AG79"/>
    <mergeCell ref="AC80:AG80"/>
    <mergeCell ref="S76:W76"/>
    <mergeCell ref="S79:W79"/>
    <mergeCell ref="AC82:AG82"/>
    <mergeCell ref="AH82:AL82"/>
    <mergeCell ref="B83:R83"/>
    <mergeCell ref="S83:W83"/>
    <mergeCell ref="X83:AB83"/>
    <mergeCell ref="AC83:AG83"/>
    <mergeCell ref="AH83:AL83"/>
    <mergeCell ref="B84:R84"/>
    <mergeCell ref="S84:W84"/>
    <mergeCell ref="X84:AB84"/>
    <mergeCell ref="AC84:AG84"/>
    <mergeCell ref="AH84:AL84"/>
    <mergeCell ref="AC91:AG91"/>
    <mergeCell ref="AH91:AL91"/>
    <mergeCell ref="AH99:AL99"/>
    <mergeCell ref="X77:AB77"/>
    <mergeCell ref="AC86:AG86"/>
    <mergeCell ref="X94:AB94"/>
    <mergeCell ref="AC94:AG94"/>
    <mergeCell ref="AH94:AL94"/>
    <mergeCell ref="B89:R89"/>
    <mergeCell ref="B90:R90"/>
    <mergeCell ref="B91:R91"/>
    <mergeCell ref="S90:W90"/>
    <mergeCell ref="S91:W91"/>
    <mergeCell ref="X91:AB91"/>
    <mergeCell ref="AH80:AL80"/>
    <mergeCell ref="X80:AB80"/>
    <mergeCell ref="X85:AB85"/>
    <mergeCell ref="X86:AB86"/>
    <mergeCell ref="X89:AB89"/>
    <mergeCell ref="AC89:AG89"/>
    <mergeCell ref="AH89:AL89"/>
    <mergeCell ref="X87:AB87"/>
    <mergeCell ref="AC87:AG87"/>
    <mergeCell ref="AC88:AG88"/>
    <mergeCell ref="B87:R87"/>
    <mergeCell ref="B88:R88"/>
    <mergeCell ref="AH87:AL87"/>
    <mergeCell ref="AH88:AL88"/>
    <mergeCell ref="S85:W85"/>
    <mergeCell ref="X88:AB88"/>
    <mergeCell ref="AC85:AG85"/>
    <mergeCell ref="S99:W99"/>
    <mergeCell ref="AH101:AL101"/>
    <mergeCell ref="B104:R104"/>
    <mergeCell ref="S104:W104"/>
    <mergeCell ref="X104:AB104"/>
    <mergeCell ref="AC104:AG104"/>
    <mergeCell ref="AH104:AL104"/>
    <mergeCell ref="B103:R103"/>
    <mergeCell ref="B97:R97"/>
    <mergeCell ref="S103:W103"/>
    <mergeCell ref="X103:AB103"/>
    <mergeCell ref="AC103:AG103"/>
    <mergeCell ref="B99:R99"/>
    <mergeCell ref="B98:R98"/>
    <mergeCell ref="B102:R102"/>
    <mergeCell ref="S102:W102"/>
    <mergeCell ref="AH97:AL97"/>
    <mergeCell ref="AC97:AG97"/>
    <mergeCell ref="X97:AB97"/>
    <mergeCell ref="AC99:AG99"/>
    <mergeCell ref="X99:AB99"/>
    <mergeCell ref="B101:R101"/>
    <mergeCell ref="X102:AB102"/>
    <mergeCell ref="AC102:AG102"/>
    <mergeCell ref="AH102:AL102"/>
    <mergeCell ref="S97:W97"/>
    <mergeCell ref="B100:R100"/>
    <mergeCell ref="S100:W100"/>
    <mergeCell ref="X100:AB100"/>
    <mergeCell ref="AC100:AG100"/>
    <mergeCell ref="AH100:AL100"/>
    <mergeCell ref="AC101:AG101"/>
    <mergeCell ref="X101:AB101"/>
    <mergeCell ref="S96:W96"/>
    <mergeCell ref="S95:W95"/>
    <mergeCell ref="S98:W98"/>
    <mergeCell ref="X98:AB98"/>
    <mergeCell ref="AC98:AG98"/>
    <mergeCell ref="AH98:AL98"/>
    <mergeCell ref="B92:R92"/>
    <mergeCell ref="B93:R93"/>
    <mergeCell ref="B95:R95"/>
    <mergeCell ref="B96:R96"/>
    <mergeCell ref="X96:AB96"/>
    <mergeCell ref="X95:AB95"/>
    <mergeCell ref="X93:AB93"/>
    <mergeCell ref="X92:AB92"/>
    <mergeCell ref="S92:W92"/>
    <mergeCell ref="AH93:AL93"/>
    <mergeCell ref="AH92:AL92"/>
    <mergeCell ref="AH95:AL95"/>
    <mergeCell ref="AH96:AL96"/>
    <mergeCell ref="AC96:AG96"/>
    <mergeCell ref="AC95:AG95"/>
    <mergeCell ref="AC93:AG93"/>
    <mergeCell ref="AC92:AG92"/>
    <mergeCell ref="B94:R94"/>
    <mergeCell ref="S94:W94"/>
    <mergeCell ref="AC112:AG112"/>
    <mergeCell ref="AH112:AL112"/>
    <mergeCell ref="B111:R111"/>
    <mergeCell ref="X111:AB111"/>
    <mergeCell ref="AC111:AG111"/>
    <mergeCell ref="S111:W111"/>
    <mergeCell ref="X105:AB105"/>
    <mergeCell ref="AC105:AG105"/>
    <mergeCell ref="AH105:AL105"/>
    <mergeCell ref="B106:R106"/>
    <mergeCell ref="S106:W106"/>
    <mergeCell ref="X106:AB106"/>
    <mergeCell ref="AC106:AG106"/>
    <mergeCell ref="AH106:AL106"/>
    <mergeCell ref="B105:R105"/>
    <mergeCell ref="AH107:AL107"/>
    <mergeCell ref="B108:R108"/>
    <mergeCell ref="S108:W108"/>
    <mergeCell ref="X108:AB108"/>
    <mergeCell ref="AC108:AG108"/>
    <mergeCell ref="AH108:AL108"/>
    <mergeCell ref="B107:R107"/>
    <mergeCell ref="S112:W112"/>
    <mergeCell ref="X112:AB112"/>
    <mergeCell ref="S101:W101"/>
    <mergeCell ref="AH103:AL103"/>
    <mergeCell ref="S115:W115"/>
    <mergeCell ref="B118:R118"/>
    <mergeCell ref="S118:W118"/>
    <mergeCell ref="AH110:AL110"/>
    <mergeCell ref="X118:AB118"/>
    <mergeCell ref="AC118:AG118"/>
    <mergeCell ref="AH118:AL118"/>
    <mergeCell ref="B115:R115"/>
    <mergeCell ref="AH111:AL111"/>
    <mergeCell ref="X115:AB115"/>
    <mergeCell ref="B112:R112"/>
    <mergeCell ref="S86:W86"/>
    <mergeCell ref="S88:W88"/>
    <mergeCell ref="S89:W89"/>
    <mergeCell ref="S87:W87"/>
    <mergeCell ref="AC113:AG113"/>
    <mergeCell ref="S93:W93"/>
    <mergeCell ref="S107:W107"/>
    <mergeCell ref="X107:AB107"/>
    <mergeCell ref="AC107:AG107"/>
    <mergeCell ref="S105:W105"/>
    <mergeCell ref="AH109:AL109"/>
    <mergeCell ref="X110:AB110"/>
    <mergeCell ref="AC110:AG110"/>
    <mergeCell ref="B109:R109"/>
    <mergeCell ref="S109:W109"/>
    <mergeCell ref="X109:AB109"/>
    <mergeCell ref="AC109:AG109"/>
    <mergeCell ref="B110:R110"/>
    <mergeCell ref="S110:W110"/>
    <mergeCell ref="B113:R113"/>
    <mergeCell ref="X113:AB113"/>
    <mergeCell ref="S114:W114"/>
    <mergeCell ref="S113:W113"/>
    <mergeCell ref="AC115:AG115"/>
    <mergeCell ref="AH115:AL115"/>
    <mergeCell ref="B116:R116"/>
    <mergeCell ref="X116:AB116"/>
    <mergeCell ref="AC116:AG116"/>
    <mergeCell ref="AH116:AL116"/>
    <mergeCell ref="S116:W116"/>
    <mergeCell ref="AI275:AL275"/>
    <mergeCell ref="AA155:AD155"/>
    <mergeCell ref="AE155:AH155"/>
    <mergeCell ref="AI155:AL155"/>
    <mergeCell ref="AE167:AH167"/>
    <mergeCell ref="AI167:AL167"/>
    <mergeCell ref="B169:G169"/>
    <mergeCell ref="H169:V169"/>
    <mergeCell ref="W169:Z169"/>
    <mergeCell ref="AA169:AD169"/>
    <mergeCell ref="AE169:AH169"/>
    <mergeCell ref="AI169:AL169"/>
    <mergeCell ref="AI168:AL168"/>
    <mergeCell ref="B170:G170"/>
    <mergeCell ref="H170:V170"/>
    <mergeCell ref="AI185:AL185"/>
    <mergeCell ref="B129:AL131"/>
    <mergeCell ref="B133:AL133"/>
    <mergeCell ref="B134:AL136"/>
    <mergeCell ref="B138:AK138"/>
    <mergeCell ref="B139:AL141"/>
    <mergeCell ref="B290:AL291"/>
    <mergeCell ref="B289:AL289"/>
    <mergeCell ref="AI282:AL282"/>
    <mergeCell ref="AI279:AL279"/>
    <mergeCell ref="AI278:AL278"/>
    <mergeCell ref="AI276:AL276"/>
    <mergeCell ref="B285:G285"/>
    <mergeCell ref="H285:V285"/>
    <mergeCell ref="W285:Z285"/>
    <mergeCell ref="AA285:AD285"/>
    <mergeCell ref="AE285:AH285"/>
    <mergeCell ref="B283:G283"/>
    <mergeCell ref="H283:V283"/>
    <mergeCell ref="W283:Z283"/>
    <mergeCell ref="AA283:AD283"/>
    <mergeCell ref="AE283:AH283"/>
    <mergeCell ref="W284:Z284"/>
    <mergeCell ref="AA284:AD284"/>
    <mergeCell ref="AE284:AH284"/>
    <mergeCell ref="B284:V284"/>
    <mergeCell ref="B278:G278"/>
    <mergeCell ref="H278:V278"/>
    <mergeCell ref="AA282:AD282"/>
    <mergeCell ref="AE282:AH282"/>
    <mergeCell ref="AI281:AL281"/>
    <mergeCell ref="AE276:AH276"/>
    <mergeCell ref="AA276:AD276"/>
    <mergeCell ref="W278:Z278"/>
    <mergeCell ref="AA278:AD278"/>
    <mergeCell ref="AE278:AH278"/>
    <mergeCell ref="B287:AL287"/>
    <mergeCell ref="AI285:AL285"/>
    <mergeCell ref="B300:C300"/>
    <mergeCell ref="AI305:AL305"/>
    <mergeCell ref="B304:C304"/>
    <mergeCell ref="D304:E304"/>
    <mergeCell ref="F304:G304"/>
    <mergeCell ref="H304:I304"/>
    <mergeCell ref="J304:K304"/>
    <mergeCell ref="L304:V304"/>
    <mergeCell ref="L300:V300"/>
    <mergeCell ref="AI302:AL302"/>
    <mergeCell ref="B303:C303"/>
    <mergeCell ref="D303:E303"/>
    <mergeCell ref="F303:G303"/>
    <mergeCell ref="H303:I303"/>
    <mergeCell ref="J303:K303"/>
    <mergeCell ref="L301:V301"/>
    <mergeCell ref="W301:Z301"/>
    <mergeCell ref="D300:E300"/>
    <mergeCell ref="F300:G300"/>
    <mergeCell ref="H300:I300"/>
    <mergeCell ref="J300:K300"/>
    <mergeCell ref="H301:I301"/>
    <mergeCell ref="J301:K301"/>
    <mergeCell ref="AI300:AL300"/>
    <mergeCell ref="W300:Z300"/>
    <mergeCell ref="AA300:AD300"/>
    <mergeCell ref="AE300:AH300"/>
    <mergeCell ref="B301:C301"/>
    <mergeCell ref="D301:E301"/>
    <mergeCell ref="F301:G301"/>
    <mergeCell ref="B308:AL308"/>
    <mergeCell ref="B306:AL306"/>
    <mergeCell ref="AI304:AL304"/>
    <mergeCell ref="B305:C305"/>
    <mergeCell ref="D305:E305"/>
    <mergeCell ref="F305:G305"/>
    <mergeCell ref="L303:V303"/>
    <mergeCell ref="W303:Z303"/>
    <mergeCell ref="AA303:AD303"/>
    <mergeCell ref="AE303:AH303"/>
    <mergeCell ref="AI303:AL303"/>
    <mergeCell ref="B302:C302"/>
    <mergeCell ref="D302:E302"/>
    <mergeCell ref="F302:G302"/>
    <mergeCell ref="H302:I302"/>
    <mergeCell ref="J302:K302"/>
    <mergeCell ref="AA301:AD301"/>
    <mergeCell ref="AE301:AH301"/>
    <mergeCell ref="AI301:AL301"/>
    <mergeCell ref="H305:I305"/>
    <mergeCell ref="J305:K305"/>
    <mergeCell ref="L305:V305"/>
    <mergeCell ref="W305:Z305"/>
    <mergeCell ref="AA305:AD305"/>
    <mergeCell ref="AE305:AH305"/>
    <mergeCell ref="L302:V302"/>
    <mergeCell ref="W302:Z302"/>
    <mergeCell ref="AA302:AD302"/>
    <mergeCell ref="AE302:AH302"/>
    <mergeCell ref="W304:Z304"/>
    <mergeCell ref="AA304:AD304"/>
    <mergeCell ref="AE304:AH304"/>
    <mergeCell ref="B329:AL330"/>
    <mergeCell ref="B328:AL328"/>
    <mergeCell ref="B325:AL326"/>
    <mergeCell ref="B309:AL314"/>
    <mergeCell ref="B315:AL316"/>
    <mergeCell ref="B317:AL321"/>
    <mergeCell ref="B322:AL322"/>
    <mergeCell ref="B324:AL324"/>
    <mergeCell ref="W395:Z395"/>
    <mergeCell ref="AA395:AD395"/>
    <mergeCell ref="AE395:AH395"/>
    <mergeCell ref="AI395:AL395"/>
    <mergeCell ref="X340:AG340"/>
    <mergeCell ref="X337:AG339"/>
    <mergeCell ref="B395:C395"/>
    <mergeCell ref="D395:E395"/>
    <mergeCell ref="F395:G395"/>
    <mergeCell ref="H395:I395"/>
    <mergeCell ref="J395:K395"/>
    <mergeCell ref="L395:V395"/>
    <mergeCell ref="B334:AL334"/>
    <mergeCell ref="B335:AL335"/>
    <mergeCell ref="AI397:AL397"/>
    <mergeCell ref="B396:C396"/>
    <mergeCell ref="D396:E396"/>
    <mergeCell ref="F396:G396"/>
    <mergeCell ref="H396:I396"/>
    <mergeCell ref="J396:K396"/>
    <mergeCell ref="L396:V396"/>
    <mergeCell ref="W396:Z396"/>
    <mergeCell ref="AA396:AD396"/>
    <mergeCell ref="AE396:AH396"/>
    <mergeCell ref="AI396:AL396"/>
    <mergeCell ref="B397:C397"/>
    <mergeCell ref="D397:E397"/>
    <mergeCell ref="F397:G397"/>
    <mergeCell ref="H397:I397"/>
    <mergeCell ref="J397:K397"/>
    <mergeCell ref="L397:V397"/>
    <mergeCell ref="W397:Z397"/>
    <mergeCell ref="AA397:AD397"/>
    <mergeCell ref="AE397:AH397"/>
    <mergeCell ref="AI399:AL399"/>
    <mergeCell ref="B398:C398"/>
    <mergeCell ref="D398:E398"/>
    <mergeCell ref="F398:G398"/>
    <mergeCell ref="H398:I398"/>
    <mergeCell ref="J398:K398"/>
    <mergeCell ref="L398:V398"/>
    <mergeCell ref="W398:Z398"/>
    <mergeCell ref="AA398:AD398"/>
    <mergeCell ref="AE398:AH398"/>
    <mergeCell ref="AI398:AL398"/>
    <mergeCell ref="B399:C399"/>
    <mergeCell ref="D399:E399"/>
    <mergeCell ref="F399:G399"/>
    <mergeCell ref="H399:I399"/>
    <mergeCell ref="J399:K399"/>
    <mergeCell ref="L399:V399"/>
    <mergeCell ref="W399:Z399"/>
    <mergeCell ref="AA399:AD399"/>
    <mergeCell ref="AE399:AH399"/>
    <mergeCell ref="AI401:AL401"/>
    <mergeCell ref="B400:C400"/>
    <mergeCell ref="D400:E400"/>
    <mergeCell ref="F400:G400"/>
    <mergeCell ref="H400:I400"/>
    <mergeCell ref="J400:K400"/>
    <mergeCell ref="L400:V400"/>
    <mergeCell ref="W400:Z400"/>
    <mergeCell ref="AA400:AD400"/>
    <mergeCell ref="AE400:AH400"/>
    <mergeCell ref="AI400:AL400"/>
    <mergeCell ref="B401:C401"/>
    <mergeCell ref="D401:E401"/>
    <mergeCell ref="F401:G401"/>
    <mergeCell ref="H401:I401"/>
    <mergeCell ref="J401:K401"/>
    <mergeCell ref="L401:V401"/>
    <mergeCell ref="W401:Z401"/>
    <mergeCell ref="AA401:AD401"/>
    <mergeCell ref="AE401:AH401"/>
    <mergeCell ref="AI403:AL403"/>
    <mergeCell ref="B402:C402"/>
    <mergeCell ref="D402:E402"/>
    <mergeCell ref="F402:G402"/>
    <mergeCell ref="H402:I402"/>
    <mergeCell ref="J402:K402"/>
    <mergeCell ref="L402:V402"/>
    <mergeCell ref="W402:Z402"/>
    <mergeCell ref="AA402:AD402"/>
    <mergeCell ref="AE402:AH402"/>
    <mergeCell ref="AI402:AL402"/>
    <mergeCell ref="B403:C403"/>
    <mergeCell ref="D403:E403"/>
    <mergeCell ref="F403:G403"/>
    <mergeCell ref="H403:I403"/>
    <mergeCell ref="J403:K403"/>
    <mergeCell ref="L403:V403"/>
    <mergeCell ref="W403:Z403"/>
    <mergeCell ref="AA403:AD403"/>
    <mergeCell ref="AE403:AH403"/>
    <mergeCell ref="AI405:AL405"/>
    <mergeCell ref="B404:C404"/>
    <mergeCell ref="D404:E404"/>
    <mergeCell ref="F404:G404"/>
    <mergeCell ref="H404:I404"/>
    <mergeCell ref="J404:K404"/>
    <mergeCell ref="L404:V404"/>
    <mergeCell ref="W404:Z404"/>
    <mergeCell ref="AA404:AD404"/>
    <mergeCell ref="AE404:AH404"/>
    <mergeCell ref="AI404:AL404"/>
    <mergeCell ref="B405:C405"/>
    <mergeCell ref="D405:E405"/>
    <mergeCell ref="F405:G405"/>
    <mergeCell ref="H405:I405"/>
    <mergeCell ref="J405:K405"/>
    <mergeCell ref="L405:V405"/>
    <mergeCell ref="W405:Z405"/>
    <mergeCell ref="AA405:AD405"/>
    <mergeCell ref="AE405:AH405"/>
    <mergeCell ref="AI407:AL407"/>
    <mergeCell ref="B406:C406"/>
    <mergeCell ref="D406:E406"/>
    <mergeCell ref="F406:G406"/>
    <mergeCell ref="H406:I406"/>
    <mergeCell ref="J406:K406"/>
    <mergeCell ref="L406:V406"/>
    <mergeCell ref="W406:Z406"/>
    <mergeCell ref="AA406:AD406"/>
    <mergeCell ref="AE406:AH406"/>
    <mergeCell ref="AI406:AL406"/>
    <mergeCell ref="B407:C407"/>
    <mergeCell ref="D407:E407"/>
    <mergeCell ref="F407:G407"/>
    <mergeCell ref="H407:I407"/>
    <mergeCell ref="J407:K407"/>
    <mergeCell ref="L407:V407"/>
    <mergeCell ref="W407:Z407"/>
    <mergeCell ref="AA407:AD407"/>
    <mergeCell ref="AE407:AH407"/>
    <mergeCell ref="AI409:AL409"/>
    <mergeCell ref="B408:C408"/>
    <mergeCell ref="D408:E408"/>
    <mergeCell ref="F408:G408"/>
    <mergeCell ref="H408:I408"/>
    <mergeCell ref="J408:K408"/>
    <mergeCell ref="L408:V408"/>
    <mergeCell ref="W408:Z408"/>
    <mergeCell ref="AA408:AD408"/>
    <mergeCell ref="AE408:AH408"/>
    <mergeCell ref="AI408:AL408"/>
    <mergeCell ref="B409:C409"/>
    <mergeCell ref="D409:E409"/>
    <mergeCell ref="F409:G409"/>
    <mergeCell ref="H409:I409"/>
    <mergeCell ref="J409:K409"/>
    <mergeCell ref="L409:V409"/>
    <mergeCell ref="W409:Z409"/>
    <mergeCell ref="AA409:AD409"/>
    <mergeCell ref="AE409:AH409"/>
    <mergeCell ref="AI411:AL411"/>
    <mergeCell ref="B410:C410"/>
    <mergeCell ref="D410:E410"/>
    <mergeCell ref="F410:G410"/>
    <mergeCell ref="H410:I410"/>
    <mergeCell ref="J410:K410"/>
    <mergeCell ref="L410:V410"/>
    <mergeCell ref="W410:Z410"/>
    <mergeCell ref="AA410:AD410"/>
    <mergeCell ref="AE410:AH410"/>
    <mergeCell ref="AI410:AL410"/>
    <mergeCell ref="B411:C411"/>
    <mergeCell ref="D411:E411"/>
    <mergeCell ref="F411:G411"/>
    <mergeCell ref="H411:I411"/>
    <mergeCell ref="J411:K411"/>
    <mergeCell ref="L411:V411"/>
    <mergeCell ref="W411:Z411"/>
    <mergeCell ref="AA411:AD411"/>
    <mergeCell ref="AE411:AH411"/>
    <mergeCell ref="AI413:AL413"/>
    <mergeCell ref="B412:C412"/>
    <mergeCell ref="D412:E412"/>
    <mergeCell ref="F412:G412"/>
    <mergeCell ref="H412:I412"/>
    <mergeCell ref="J412:K412"/>
    <mergeCell ref="L412:V412"/>
    <mergeCell ref="W412:Z412"/>
    <mergeCell ref="AA412:AD412"/>
    <mergeCell ref="AE412:AH412"/>
    <mergeCell ref="AI412:AL412"/>
    <mergeCell ref="B413:C413"/>
    <mergeCell ref="D413:E413"/>
    <mergeCell ref="F413:G413"/>
    <mergeCell ref="H413:I413"/>
    <mergeCell ref="J413:K413"/>
    <mergeCell ref="L413:V413"/>
    <mergeCell ref="W413:Z413"/>
    <mergeCell ref="AA413:AD413"/>
    <mergeCell ref="AE413:AH413"/>
    <mergeCell ref="AI415:AL415"/>
    <mergeCell ref="B414:C414"/>
    <mergeCell ref="D414:E414"/>
    <mergeCell ref="F414:G414"/>
    <mergeCell ref="H414:I414"/>
    <mergeCell ref="J414:K414"/>
    <mergeCell ref="L414:V414"/>
    <mergeCell ref="W414:Z414"/>
    <mergeCell ref="AA414:AD414"/>
    <mergeCell ref="AE414:AH414"/>
    <mergeCell ref="AI414:AL414"/>
    <mergeCell ref="B415:C415"/>
    <mergeCell ref="D415:E415"/>
    <mergeCell ref="F415:G415"/>
    <mergeCell ref="H415:I415"/>
    <mergeCell ref="J415:K415"/>
    <mergeCell ref="L415:V415"/>
    <mergeCell ref="W415:Z415"/>
    <mergeCell ref="AA415:AD415"/>
    <mergeCell ref="AE415:AH415"/>
    <mergeCell ref="AI417:AL417"/>
    <mergeCell ref="B416:C416"/>
    <mergeCell ref="D416:E416"/>
    <mergeCell ref="F416:G416"/>
    <mergeCell ref="H416:I416"/>
    <mergeCell ref="J416:K416"/>
    <mergeCell ref="L416:V416"/>
    <mergeCell ref="W416:Z416"/>
    <mergeCell ref="AA416:AD416"/>
    <mergeCell ref="AE416:AH416"/>
    <mergeCell ref="AI416:AL416"/>
    <mergeCell ref="B417:C417"/>
    <mergeCell ref="D417:E417"/>
    <mergeCell ref="F417:G417"/>
    <mergeCell ref="H417:I417"/>
    <mergeCell ref="J417:K417"/>
    <mergeCell ref="L417:V417"/>
    <mergeCell ref="W417:Z417"/>
    <mergeCell ref="AA417:AD417"/>
    <mergeCell ref="AE417:AH417"/>
    <mergeCell ref="AI419:AL419"/>
    <mergeCell ref="B418:C418"/>
    <mergeCell ref="D418:E418"/>
    <mergeCell ref="F418:G418"/>
    <mergeCell ref="H418:I418"/>
    <mergeCell ref="J418:K418"/>
    <mergeCell ref="L418:V418"/>
    <mergeCell ref="W418:Z418"/>
    <mergeCell ref="AA418:AD418"/>
    <mergeCell ref="AE418:AH418"/>
    <mergeCell ref="AI418:AL418"/>
    <mergeCell ref="B419:C419"/>
    <mergeCell ref="D419:E419"/>
    <mergeCell ref="F419:G419"/>
    <mergeCell ref="H419:I419"/>
    <mergeCell ref="J419:K419"/>
    <mergeCell ref="L419:V419"/>
    <mergeCell ref="W419:Z419"/>
    <mergeCell ref="AA419:AD419"/>
    <mergeCell ref="AE419:AH419"/>
    <mergeCell ref="AI421:AL421"/>
    <mergeCell ref="B420:C420"/>
    <mergeCell ref="D420:E420"/>
    <mergeCell ref="F420:G420"/>
    <mergeCell ref="H420:I420"/>
    <mergeCell ref="J420:K420"/>
    <mergeCell ref="L420:V420"/>
    <mergeCell ref="W420:Z420"/>
    <mergeCell ref="AA420:AD420"/>
    <mergeCell ref="AE420:AH420"/>
    <mergeCell ref="AI420:AL420"/>
    <mergeCell ref="B421:C421"/>
    <mergeCell ref="D421:E421"/>
    <mergeCell ref="F421:G421"/>
    <mergeCell ref="H421:I421"/>
    <mergeCell ref="J421:K421"/>
    <mergeCell ref="L421:V421"/>
    <mergeCell ref="W421:Z421"/>
    <mergeCell ref="AA421:AD421"/>
    <mergeCell ref="AE421:AH421"/>
    <mergeCell ref="AI423:AL423"/>
    <mergeCell ref="B422:C422"/>
    <mergeCell ref="D422:E422"/>
    <mergeCell ref="F422:G422"/>
    <mergeCell ref="H422:I422"/>
    <mergeCell ref="J422:K422"/>
    <mergeCell ref="L422:V422"/>
    <mergeCell ref="W422:Z422"/>
    <mergeCell ref="AA422:AD422"/>
    <mergeCell ref="AE422:AH422"/>
    <mergeCell ref="AI422:AL422"/>
    <mergeCell ref="B423:C423"/>
    <mergeCell ref="D423:E423"/>
    <mergeCell ref="F423:G423"/>
    <mergeCell ref="H423:I423"/>
    <mergeCell ref="J423:K423"/>
    <mergeCell ref="L423:V423"/>
    <mergeCell ref="W423:Z423"/>
    <mergeCell ref="AA423:AD423"/>
    <mergeCell ref="AE423:AH423"/>
    <mergeCell ref="AI425:AL425"/>
    <mergeCell ref="B424:C424"/>
    <mergeCell ref="D424:E424"/>
    <mergeCell ref="F424:G424"/>
    <mergeCell ref="H424:I424"/>
    <mergeCell ref="J424:K424"/>
    <mergeCell ref="L424:V424"/>
    <mergeCell ref="W424:Z424"/>
    <mergeCell ref="AA424:AD424"/>
    <mergeCell ref="AE424:AH424"/>
    <mergeCell ref="AI424:AL424"/>
    <mergeCell ref="B425:C425"/>
    <mergeCell ref="D425:E425"/>
    <mergeCell ref="F425:G425"/>
    <mergeCell ref="H425:I425"/>
    <mergeCell ref="J425:K425"/>
    <mergeCell ref="L425:V425"/>
    <mergeCell ref="W425:Z425"/>
    <mergeCell ref="AA425:AD425"/>
    <mergeCell ref="AE425:AH425"/>
    <mergeCell ref="AI427:AL427"/>
    <mergeCell ref="B426:C426"/>
    <mergeCell ref="D426:E426"/>
    <mergeCell ref="F426:G426"/>
    <mergeCell ref="H426:I426"/>
    <mergeCell ref="J426:K426"/>
    <mergeCell ref="L426:V426"/>
    <mergeCell ref="W426:Z426"/>
    <mergeCell ref="AA426:AD426"/>
    <mergeCell ref="AE426:AH426"/>
    <mergeCell ref="AI426:AL426"/>
    <mergeCell ref="B427:C427"/>
    <mergeCell ref="D427:E427"/>
    <mergeCell ref="F427:G427"/>
    <mergeCell ref="H427:I427"/>
    <mergeCell ref="J427:K427"/>
    <mergeCell ref="L427:V427"/>
    <mergeCell ref="W427:Z427"/>
    <mergeCell ref="AA427:AD427"/>
    <mergeCell ref="AE427:AH427"/>
    <mergeCell ref="AI429:AL429"/>
    <mergeCell ref="B428:C428"/>
    <mergeCell ref="D428:E428"/>
    <mergeCell ref="F428:G428"/>
    <mergeCell ref="H428:I428"/>
    <mergeCell ref="J428:K428"/>
    <mergeCell ref="L428:V428"/>
    <mergeCell ref="W428:Z428"/>
    <mergeCell ref="AA428:AD428"/>
    <mergeCell ref="AE428:AH428"/>
    <mergeCell ref="AI428:AL428"/>
    <mergeCell ref="B429:C429"/>
    <mergeCell ref="D429:E429"/>
    <mergeCell ref="F429:G429"/>
    <mergeCell ref="H429:I429"/>
    <mergeCell ref="J429:K429"/>
    <mergeCell ref="L429:V429"/>
    <mergeCell ref="W429:Z429"/>
    <mergeCell ref="AA429:AD429"/>
    <mergeCell ref="AE429:AH429"/>
    <mergeCell ref="AI431:AL431"/>
    <mergeCell ref="B430:C430"/>
    <mergeCell ref="D430:E430"/>
    <mergeCell ref="F430:G430"/>
    <mergeCell ref="H430:I430"/>
    <mergeCell ref="J430:K430"/>
    <mergeCell ref="L430:V430"/>
    <mergeCell ref="W430:Z430"/>
    <mergeCell ref="AA430:AD430"/>
    <mergeCell ref="AE430:AH430"/>
    <mergeCell ref="AI430:AL430"/>
    <mergeCell ref="B431:C431"/>
    <mergeCell ref="D431:E431"/>
    <mergeCell ref="F431:G431"/>
    <mergeCell ref="H431:I431"/>
    <mergeCell ref="J431:K431"/>
    <mergeCell ref="L431:V431"/>
    <mergeCell ref="W431:Z431"/>
    <mergeCell ref="AA431:AD431"/>
    <mergeCell ref="AE431:AH431"/>
    <mergeCell ref="AI433:AL433"/>
    <mergeCell ref="B432:C432"/>
    <mergeCell ref="D432:E432"/>
    <mergeCell ref="F432:G432"/>
    <mergeCell ref="H432:I432"/>
    <mergeCell ref="J432:K432"/>
    <mergeCell ref="L432:V432"/>
    <mergeCell ref="W432:Z432"/>
    <mergeCell ref="AA432:AD432"/>
    <mergeCell ref="AE432:AH432"/>
    <mergeCell ref="AI432:AL432"/>
    <mergeCell ref="B433:C433"/>
    <mergeCell ref="D433:E433"/>
    <mergeCell ref="F433:G433"/>
    <mergeCell ref="H433:I433"/>
    <mergeCell ref="J433:K433"/>
    <mergeCell ref="L433:V433"/>
    <mergeCell ref="W433:Z433"/>
    <mergeCell ref="AA433:AD433"/>
    <mergeCell ref="AE433:AH433"/>
    <mergeCell ref="AI435:AL435"/>
    <mergeCell ref="B434:C434"/>
    <mergeCell ref="D434:E434"/>
    <mergeCell ref="F434:G434"/>
    <mergeCell ref="H434:I434"/>
    <mergeCell ref="J434:K434"/>
    <mergeCell ref="L434:V434"/>
    <mergeCell ref="W434:Z434"/>
    <mergeCell ref="AA434:AD434"/>
    <mergeCell ref="AE434:AH434"/>
    <mergeCell ref="AI434:AL434"/>
    <mergeCell ref="B435:C435"/>
    <mergeCell ref="D435:E435"/>
    <mergeCell ref="F435:G435"/>
    <mergeCell ref="H435:I435"/>
    <mergeCell ref="J435:K435"/>
    <mergeCell ref="L435:V435"/>
    <mergeCell ref="W435:Z435"/>
    <mergeCell ref="AA435:AD435"/>
    <mergeCell ref="AE435:AH435"/>
    <mergeCell ref="AI437:AL437"/>
    <mergeCell ref="B436:C436"/>
    <mergeCell ref="D436:E436"/>
    <mergeCell ref="F436:G436"/>
    <mergeCell ref="H436:I436"/>
    <mergeCell ref="J436:K436"/>
    <mergeCell ref="L436:V436"/>
    <mergeCell ref="W436:Z436"/>
    <mergeCell ref="AA436:AD436"/>
    <mergeCell ref="AE436:AH436"/>
    <mergeCell ref="AI436:AL436"/>
    <mergeCell ref="B437:C437"/>
    <mergeCell ref="D437:E437"/>
    <mergeCell ref="F437:G437"/>
    <mergeCell ref="H437:I437"/>
    <mergeCell ref="J437:K437"/>
    <mergeCell ref="L437:V437"/>
    <mergeCell ref="W437:Z437"/>
    <mergeCell ref="AA437:AD437"/>
    <mergeCell ref="AE437:AH437"/>
    <mergeCell ref="AI439:AL439"/>
    <mergeCell ref="B438:C438"/>
    <mergeCell ref="D438:E438"/>
    <mergeCell ref="F438:G438"/>
    <mergeCell ref="H438:I438"/>
    <mergeCell ref="J438:K438"/>
    <mergeCell ref="L438:V438"/>
    <mergeCell ref="W438:Z438"/>
    <mergeCell ref="AA438:AD438"/>
    <mergeCell ref="AE438:AH438"/>
    <mergeCell ref="AI438:AL438"/>
    <mergeCell ref="B439:C439"/>
    <mergeCell ref="D439:E439"/>
    <mergeCell ref="F439:G439"/>
    <mergeCell ref="H439:I439"/>
    <mergeCell ref="J439:K439"/>
    <mergeCell ref="L439:V439"/>
    <mergeCell ref="W439:Z439"/>
    <mergeCell ref="AA439:AD439"/>
    <mergeCell ref="AE439:AH439"/>
    <mergeCell ref="AI441:AL441"/>
    <mergeCell ref="B440:C440"/>
    <mergeCell ref="D440:E440"/>
    <mergeCell ref="F440:G440"/>
    <mergeCell ref="H440:I440"/>
    <mergeCell ref="J440:K440"/>
    <mergeCell ref="L440:V440"/>
    <mergeCell ref="W440:Z440"/>
    <mergeCell ref="AA440:AD440"/>
    <mergeCell ref="AE440:AH440"/>
    <mergeCell ref="AI440:AL440"/>
    <mergeCell ref="B441:C441"/>
    <mergeCell ref="D441:E441"/>
    <mergeCell ref="F441:G441"/>
    <mergeCell ref="H441:I441"/>
    <mergeCell ref="J441:K441"/>
    <mergeCell ref="L441:V441"/>
    <mergeCell ref="W441:Z441"/>
    <mergeCell ref="AA441:AD441"/>
    <mergeCell ref="AE441:AH441"/>
    <mergeCell ref="AI443:AL443"/>
    <mergeCell ref="B442:C442"/>
    <mergeCell ref="D442:E442"/>
    <mergeCell ref="F442:G442"/>
    <mergeCell ref="H442:I442"/>
    <mergeCell ref="J442:K442"/>
    <mergeCell ref="L442:V442"/>
    <mergeCell ref="W442:Z442"/>
    <mergeCell ref="AA442:AD442"/>
    <mergeCell ref="AE442:AH442"/>
    <mergeCell ref="AI442:AL442"/>
    <mergeCell ref="B443:C443"/>
    <mergeCell ref="D443:E443"/>
    <mergeCell ref="F443:G443"/>
    <mergeCell ref="H443:I443"/>
    <mergeCell ref="J443:K443"/>
    <mergeCell ref="L443:V443"/>
    <mergeCell ref="W443:Z443"/>
    <mergeCell ref="AA443:AD443"/>
    <mergeCell ref="AE443:AH443"/>
    <mergeCell ref="AI445:AL445"/>
    <mergeCell ref="B444:C444"/>
    <mergeCell ref="D444:E444"/>
    <mergeCell ref="F444:G444"/>
    <mergeCell ref="H444:I444"/>
    <mergeCell ref="J444:K444"/>
    <mergeCell ref="L444:V444"/>
    <mergeCell ref="W444:Z444"/>
    <mergeCell ref="AA444:AD444"/>
    <mergeCell ref="AE444:AH444"/>
    <mergeCell ref="AI444:AL444"/>
    <mergeCell ref="B445:C445"/>
    <mergeCell ref="D445:E445"/>
    <mergeCell ref="F445:G445"/>
    <mergeCell ref="H445:I445"/>
    <mergeCell ref="J445:K445"/>
    <mergeCell ref="L445:V445"/>
    <mergeCell ref="W445:Z445"/>
    <mergeCell ref="AA445:AD445"/>
    <mergeCell ref="AE445:AH445"/>
    <mergeCell ref="AI447:AL447"/>
    <mergeCell ref="B446:C446"/>
    <mergeCell ref="D446:E446"/>
    <mergeCell ref="F446:G446"/>
    <mergeCell ref="H446:I446"/>
    <mergeCell ref="J446:K446"/>
    <mergeCell ref="L446:V446"/>
    <mergeCell ref="W446:Z446"/>
    <mergeCell ref="AA446:AD446"/>
    <mergeCell ref="AE446:AH446"/>
    <mergeCell ref="AI446:AL446"/>
    <mergeCell ref="B447:C447"/>
    <mergeCell ref="D447:E447"/>
    <mergeCell ref="F447:G447"/>
    <mergeCell ref="H447:I447"/>
    <mergeCell ref="J447:K447"/>
    <mergeCell ref="L447:V447"/>
    <mergeCell ref="W447:Z447"/>
    <mergeCell ref="AA447:AD447"/>
    <mergeCell ref="AE447:AH447"/>
    <mergeCell ref="AI449:AL449"/>
    <mergeCell ref="B448:C448"/>
    <mergeCell ref="D448:E448"/>
    <mergeCell ref="F448:G448"/>
    <mergeCell ref="H448:I448"/>
    <mergeCell ref="J448:K448"/>
    <mergeCell ref="L448:V448"/>
    <mergeCell ref="W448:Z448"/>
    <mergeCell ref="AA448:AD448"/>
    <mergeCell ref="AE448:AH448"/>
    <mergeCell ref="AI448:AL448"/>
    <mergeCell ref="B449:C449"/>
    <mergeCell ref="D449:E449"/>
    <mergeCell ref="F449:G449"/>
    <mergeCell ref="H449:I449"/>
    <mergeCell ref="J449:K449"/>
    <mergeCell ref="L449:V449"/>
    <mergeCell ref="W449:Z449"/>
    <mergeCell ref="AA449:AD449"/>
    <mergeCell ref="AE449:AH449"/>
    <mergeCell ref="AI451:AL451"/>
    <mergeCell ref="B450:C450"/>
    <mergeCell ref="D450:E450"/>
    <mergeCell ref="F450:G450"/>
    <mergeCell ref="H450:I450"/>
    <mergeCell ref="J450:K450"/>
    <mergeCell ref="L450:V450"/>
    <mergeCell ref="W450:Z450"/>
    <mergeCell ref="AA450:AD450"/>
    <mergeCell ref="AE450:AH450"/>
    <mergeCell ref="AI450:AL450"/>
    <mergeCell ref="B451:C451"/>
    <mergeCell ref="D451:E451"/>
    <mergeCell ref="F451:G451"/>
    <mergeCell ref="H451:I451"/>
    <mergeCell ref="J451:K451"/>
    <mergeCell ref="L451:V451"/>
    <mergeCell ref="W451:Z451"/>
    <mergeCell ref="AA451:AD451"/>
    <mergeCell ref="AE451:AH451"/>
    <mergeCell ref="AI453:AL453"/>
    <mergeCell ref="B452:C452"/>
    <mergeCell ref="D452:E452"/>
    <mergeCell ref="F452:G452"/>
    <mergeCell ref="H452:I452"/>
    <mergeCell ref="J452:K452"/>
    <mergeCell ref="L452:V452"/>
    <mergeCell ref="W452:Z452"/>
    <mergeCell ref="AA452:AD452"/>
    <mergeCell ref="AE452:AH452"/>
    <mergeCell ref="AI452:AL452"/>
    <mergeCell ref="B453:C453"/>
    <mergeCell ref="D453:E453"/>
    <mergeCell ref="F453:G453"/>
    <mergeCell ref="H453:I453"/>
    <mergeCell ref="J453:K453"/>
    <mergeCell ref="L453:V453"/>
    <mergeCell ref="W453:Z453"/>
    <mergeCell ref="AA453:AD453"/>
    <mergeCell ref="AE453:AH453"/>
    <mergeCell ref="AI455:AL455"/>
    <mergeCell ref="B454:C454"/>
    <mergeCell ref="D454:E454"/>
    <mergeCell ref="F454:G454"/>
    <mergeCell ref="H454:I454"/>
    <mergeCell ref="J454:K454"/>
    <mergeCell ref="L454:V454"/>
    <mergeCell ref="W454:Z454"/>
    <mergeCell ref="AA454:AD454"/>
    <mergeCell ref="AE454:AH454"/>
    <mergeCell ref="AI454:AL454"/>
    <mergeCell ref="B455:C455"/>
    <mergeCell ref="D455:E455"/>
    <mergeCell ref="F455:G455"/>
    <mergeCell ref="H455:I455"/>
    <mergeCell ref="J455:K455"/>
    <mergeCell ref="L455:V455"/>
    <mergeCell ref="W455:Z455"/>
    <mergeCell ref="AA455:AD455"/>
    <mergeCell ref="AE455:AH455"/>
    <mergeCell ref="AI457:AL457"/>
    <mergeCell ref="B456:C456"/>
    <mergeCell ref="D456:E456"/>
    <mergeCell ref="F456:G456"/>
    <mergeCell ref="H456:I456"/>
    <mergeCell ref="J456:K456"/>
    <mergeCell ref="L456:V456"/>
    <mergeCell ref="W456:Z456"/>
    <mergeCell ref="AA456:AD456"/>
    <mergeCell ref="AE456:AH456"/>
    <mergeCell ref="AI456:AL456"/>
    <mergeCell ref="B457:C457"/>
    <mergeCell ref="D457:E457"/>
    <mergeCell ref="F457:G457"/>
    <mergeCell ref="H457:I457"/>
    <mergeCell ref="J457:K457"/>
    <mergeCell ref="L457:V457"/>
    <mergeCell ref="W457:Z457"/>
    <mergeCell ref="AA457:AD457"/>
    <mergeCell ref="AE457:AH457"/>
    <mergeCell ref="AI459:AL459"/>
    <mergeCell ref="B458:C458"/>
    <mergeCell ref="D458:E458"/>
    <mergeCell ref="F458:G458"/>
    <mergeCell ref="H458:I458"/>
    <mergeCell ref="J458:K458"/>
    <mergeCell ref="L458:V458"/>
    <mergeCell ref="W458:Z458"/>
    <mergeCell ref="AA458:AD458"/>
    <mergeCell ref="AE458:AH458"/>
    <mergeCell ref="AI458:AL458"/>
    <mergeCell ref="B459:C459"/>
    <mergeCell ref="D459:E459"/>
    <mergeCell ref="F459:G459"/>
    <mergeCell ref="H459:I459"/>
    <mergeCell ref="J459:K459"/>
    <mergeCell ref="L459:V459"/>
    <mergeCell ref="W459:Z459"/>
    <mergeCell ref="AA459:AD459"/>
    <mergeCell ref="AE459:AH459"/>
    <mergeCell ref="AI461:AL461"/>
    <mergeCell ref="B460:C460"/>
    <mergeCell ref="D460:E460"/>
    <mergeCell ref="F460:G460"/>
    <mergeCell ref="H460:I460"/>
    <mergeCell ref="J460:K460"/>
    <mergeCell ref="L460:V460"/>
    <mergeCell ref="W460:Z460"/>
    <mergeCell ref="AA460:AD460"/>
    <mergeCell ref="AE460:AH460"/>
    <mergeCell ref="AI460:AL460"/>
    <mergeCell ref="B461:C461"/>
    <mergeCell ref="D461:E461"/>
    <mergeCell ref="F461:G461"/>
    <mergeCell ref="H461:I461"/>
    <mergeCell ref="J461:K461"/>
    <mergeCell ref="L461:V461"/>
    <mergeCell ref="W461:Z461"/>
    <mergeCell ref="AA461:AD461"/>
    <mergeCell ref="AE461:AH461"/>
    <mergeCell ref="AI463:AL463"/>
    <mergeCell ref="B462:C462"/>
    <mergeCell ref="D462:E462"/>
    <mergeCell ref="F462:G462"/>
    <mergeCell ref="H462:I462"/>
    <mergeCell ref="J462:K462"/>
    <mergeCell ref="L462:V462"/>
    <mergeCell ref="W462:Z462"/>
    <mergeCell ref="AA462:AD462"/>
    <mergeCell ref="AE462:AH462"/>
    <mergeCell ref="AI462:AL462"/>
    <mergeCell ref="B463:C463"/>
    <mergeCell ref="D463:E463"/>
    <mergeCell ref="F463:G463"/>
    <mergeCell ref="H463:I463"/>
    <mergeCell ref="J463:K463"/>
    <mergeCell ref="L463:V463"/>
    <mergeCell ref="W463:Z463"/>
    <mergeCell ref="AA463:AD463"/>
    <mergeCell ref="AE463:AH463"/>
    <mergeCell ref="AI465:AL465"/>
    <mergeCell ref="B464:C464"/>
    <mergeCell ref="D464:E464"/>
    <mergeCell ref="F464:G464"/>
    <mergeCell ref="H464:I464"/>
    <mergeCell ref="J464:K464"/>
    <mergeCell ref="L464:V464"/>
    <mergeCell ref="W464:Z464"/>
    <mergeCell ref="AA464:AD464"/>
    <mergeCell ref="AE464:AH464"/>
    <mergeCell ref="AI464:AL464"/>
    <mergeCell ref="B465:C465"/>
    <mergeCell ref="D465:E465"/>
    <mergeCell ref="F465:G465"/>
    <mergeCell ref="H465:I465"/>
    <mergeCell ref="J465:K465"/>
    <mergeCell ref="L465:V465"/>
    <mergeCell ref="W465:Z465"/>
    <mergeCell ref="AA465:AD465"/>
    <mergeCell ref="AE465:AH465"/>
    <mergeCell ref="AI467:AL467"/>
    <mergeCell ref="B466:C466"/>
    <mergeCell ref="D466:E466"/>
    <mergeCell ref="F466:G466"/>
    <mergeCell ref="H466:I466"/>
    <mergeCell ref="J466:K466"/>
    <mergeCell ref="L466:V466"/>
    <mergeCell ref="W466:Z466"/>
    <mergeCell ref="AA466:AD466"/>
    <mergeCell ref="AE466:AH466"/>
    <mergeCell ref="AI466:AL466"/>
    <mergeCell ref="B467:C467"/>
    <mergeCell ref="D467:E467"/>
    <mergeCell ref="F467:G467"/>
    <mergeCell ref="H467:I467"/>
    <mergeCell ref="J467:K467"/>
    <mergeCell ref="L467:V467"/>
    <mergeCell ref="W467:Z467"/>
    <mergeCell ref="AA467:AD467"/>
    <mergeCell ref="AE467:AH467"/>
    <mergeCell ref="AI469:AL469"/>
    <mergeCell ref="B468:C468"/>
    <mergeCell ref="D468:E468"/>
    <mergeCell ref="F468:G468"/>
    <mergeCell ref="H468:I468"/>
    <mergeCell ref="J468:K468"/>
    <mergeCell ref="L468:V468"/>
    <mergeCell ref="W468:Z468"/>
    <mergeCell ref="AA468:AD468"/>
    <mergeCell ref="AE468:AH468"/>
    <mergeCell ref="AI468:AL468"/>
    <mergeCell ref="B469:C469"/>
    <mergeCell ref="D469:E469"/>
    <mergeCell ref="F469:G469"/>
    <mergeCell ref="H469:I469"/>
    <mergeCell ref="J469:K469"/>
    <mergeCell ref="L469:V469"/>
    <mergeCell ref="W469:Z469"/>
    <mergeCell ref="AA469:AD469"/>
    <mergeCell ref="AE469:AH469"/>
    <mergeCell ref="AI471:AL471"/>
    <mergeCell ref="B470:C470"/>
    <mergeCell ref="D470:E470"/>
    <mergeCell ref="F470:G470"/>
    <mergeCell ref="H470:I470"/>
    <mergeCell ref="J470:K470"/>
    <mergeCell ref="L470:V470"/>
    <mergeCell ref="W470:Z470"/>
    <mergeCell ref="AA470:AD470"/>
    <mergeCell ref="AE470:AH470"/>
    <mergeCell ref="AI470:AL470"/>
    <mergeCell ref="B471:C471"/>
    <mergeCell ref="D471:E471"/>
    <mergeCell ref="F471:G471"/>
    <mergeCell ref="H471:I471"/>
    <mergeCell ref="J471:K471"/>
    <mergeCell ref="L471:V471"/>
    <mergeCell ref="W471:Z471"/>
    <mergeCell ref="AA471:AD471"/>
    <mergeCell ref="AE471:AH471"/>
    <mergeCell ref="AI473:AL473"/>
    <mergeCell ref="B472:C472"/>
    <mergeCell ref="D472:E472"/>
    <mergeCell ref="F472:G472"/>
    <mergeCell ref="H472:I472"/>
    <mergeCell ref="J472:K472"/>
    <mergeCell ref="L472:V472"/>
    <mergeCell ref="W472:Z472"/>
    <mergeCell ref="AA472:AD472"/>
    <mergeCell ref="AE472:AH472"/>
    <mergeCell ref="AI472:AL472"/>
    <mergeCell ref="B473:C473"/>
    <mergeCell ref="D473:E473"/>
    <mergeCell ref="F473:G473"/>
    <mergeCell ref="H473:I473"/>
    <mergeCell ref="J473:K473"/>
    <mergeCell ref="L473:V473"/>
    <mergeCell ref="W473:Z473"/>
    <mergeCell ref="AA473:AD473"/>
    <mergeCell ref="AE473:AH473"/>
    <mergeCell ref="AI475:AL475"/>
    <mergeCell ref="B474:C474"/>
    <mergeCell ref="D474:E474"/>
    <mergeCell ref="F474:G474"/>
    <mergeCell ref="H474:I474"/>
    <mergeCell ref="J474:K474"/>
    <mergeCell ref="L474:V474"/>
    <mergeCell ref="W474:Z474"/>
    <mergeCell ref="AA474:AD474"/>
    <mergeCell ref="AE474:AH474"/>
    <mergeCell ref="AI474:AL474"/>
    <mergeCell ref="B475:C475"/>
    <mergeCell ref="D475:E475"/>
    <mergeCell ref="F475:G475"/>
    <mergeCell ref="H475:I475"/>
    <mergeCell ref="J475:K475"/>
    <mergeCell ref="L475:V475"/>
    <mergeCell ref="W475:Z475"/>
    <mergeCell ref="AA475:AD475"/>
    <mergeCell ref="AE475:AH475"/>
    <mergeCell ref="AI477:AL477"/>
    <mergeCell ref="B476:C476"/>
    <mergeCell ref="D476:E476"/>
    <mergeCell ref="F476:G476"/>
    <mergeCell ref="H476:I476"/>
    <mergeCell ref="J476:K476"/>
    <mergeCell ref="L476:V476"/>
    <mergeCell ref="W476:Z476"/>
    <mergeCell ref="AA476:AD476"/>
    <mergeCell ref="AE476:AH476"/>
    <mergeCell ref="AI476:AL476"/>
    <mergeCell ref="B477:C477"/>
    <mergeCell ref="D477:E477"/>
    <mergeCell ref="F477:G477"/>
    <mergeCell ref="H477:I477"/>
    <mergeCell ref="J477:K477"/>
    <mergeCell ref="L477:V477"/>
    <mergeCell ref="W477:Z477"/>
    <mergeCell ref="AA477:AD477"/>
    <mergeCell ref="AE477:AH477"/>
    <mergeCell ref="AI479:AL479"/>
    <mergeCell ref="B478:C478"/>
    <mergeCell ref="D478:E478"/>
    <mergeCell ref="F478:G478"/>
    <mergeCell ref="H478:I478"/>
    <mergeCell ref="J478:K478"/>
    <mergeCell ref="L478:V478"/>
    <mergeCell ref="W478:Z478"/>
    <mergeCell ref="AA478:AD478"/>
    <mergeCell ref="AE478:AH478"/>
    <mergeCell ref="AI478:AL478"/>
    <mergeCell ref="B479:C479"/>
    <mergeCell ref="D479:E479"/>
    <mergeCell ref="F479:G479"/>
    <mergeCell ref="H479:I479"/>
    <mergeCell ref="J479:K479"/>
    <mergeCell ref="L479:V479"/>
    <mergeCell ref="W479:Z479"/>
    <mergeCell ref="AA479:AD479"/>
    <mergeCell ref="AE479:AH479"/>
    <mergeCell ref="AI481:AL481"/>
    <mergeCell ref="B480:C480"/>
    <mergeCell ref="D480:E480"/>
    <mergeCell ref="F480:G480"/>
    <mergeCell ref="H480:I480"/>
    <mergeCell ref="J480:K480"/>
    <mergeCell ref="L480:V480"/>
    <mergeCell ref="W480:Z480"/>
    <mergeCell ref="AA480:AD480"/>
    <mergeCell ref="AE480:AH480"/>
    <mergeCell ref="AI480:AL480"/>
    <mergeCell ref="B481:C481"/>
    <mergeCell ref="D481:E481"/>
    <mergeCell ref="F481:G481"/>
    <mergeCell ref="H481:I481"/>
    <mergeCell ref="J481:K481"/>
    <mergeCell ref="L481:V481"/>
    <mergeCell ref="W481:Z481"/>
    <mergeCell ref="AA481:AD481"/>
    <mergeCell ref="AE481:AH481"/>
    <mergeCell ref="AI483:AL483"/>
    <mergeCell ref="B482:C482"/>
    <mergeCell ref="D482:E482"/>
    <mergeCell ref="F482:G482"/>
    <mergeCell ref="H482:I482"/>
    <mergeCell ref="J482:K482"/>
    <mergeCell ref="L482:V482"/>
    <mergeCell ref="W482:Z482"/>
    <mergeCell ref="AA482:AD482"/>
    <mergeCell ref="AE482:AH482"/>
    <mergeCell ref="AI482:AL482"/>
    <mergeCell ref="B483:C483"/>
    <mergeCell ref="D483:E483"/>
    <mergeCell ref="F483:G483"/>
    <mergeCell ref="H483:I483"/>
    <mergeCell ref="J483:K483"/>
    <mergeCell ref="L483:V483"/>
    <mergeCell ref="W483:Z483"/>
    <mergeCell ref="AA483:AD483"/>
    <mergeCell ref="AE483:AH483"/>
    <mergeCell ref="AI485:AL485"/>
    <mergeCell ref="B484:C484"/>
    <mergeCell ref="D484:E484"/>
    <mergeCell ref="F484:G484"/>
    <mergeCell ref="H484:I484"/>
    <mergeCell ref="J484:K484"/>
    <mergeCell ref="L484:V484"/>
    <mergeCell ref="W484:Z484"/>
    <mergeCell ref="AA484:AD484"/>
    <mergeCell ref="AE484:AH484"/>
    <mergeCell ref="AI484:AL484"/>
    <mergeCell ref="B485:C485"/>
    <mergeCell ref="D485:E485"/>
    <mergeCell ref="F485:G485"/>
    <mergeCell ref="H485:I485"/>
    <mergeCell ref="J485:K485"/>
    <mergeCell ref="L485:V485"/>
    <mergeCell ref="W485:Z485"/>
    <mergeCell ref="AA485:AD485"/>
    <mergeCell ref="AE485:AH485"/>
    <mergeCell ref="AI487:AL487"/>
    <mergeCell ref="B486:C486"/>
    <mergeCell ref="D486:E486"/>
    <mergeCell ref="F486:G486"/>
    <mergeCell ref="H486:I486"/>
    <mergeCell ref="J486:K486"/>
    <mergeCell ref="L486:V486"/>
    <mergeCell ref="W486:Z486"/>
    <mergeCell ref="AA486:AD486"/>
    <mergeCell ref="AE486:AH486"/>
    <mergeCell ref="AI486:AL486"/>
    <mergeCell ref="B487:C487"/>
    <mergeCell ref="D487:E487"/>
    <mergeCell ref="F487:G487"/>
    <mergeCell ref="H487:I487"/>
    <mergeCell ref="J487:K487"/>
    <mergeCell ref="L487:V487"/>
    <mergeCell ref="W487:Z487"/>
    <mergeCell ref="AA487:AD487"/>
    <mergeCell ref="AE487:AH487"/>
    <mergeCell ref="AI489:AL489"/>
    <mergeCell ref="B488:C488"/>
    <mergeCell ref="D488:E488"/>
    <mergeCell ref="F488:G488"/>
    <mergeCell ref="H488:I488"/>
    <mergeCell ref="J488:K488"/>
    <mergeCell ref="L488:V488"/>
    <mergeCell ref="W488:Z488"/>
    <mergeCell ref="AA488:AD488"/>
    <mergeCell ref="AE488:AH488"/>
    <mergeCell ref="AI488:AL488"/>
    <mergeCell ref="B489:C489"/>
    <mergeCell ref="D489:E489"/>
    <mergeCell ref="F489:G489"/>
    <mergeCell ref="H489:I489"/>
    <mergeCell ref="J489:K489"/>
    <mergeCell ref="L489:V489"/>
    <mergeCell ref="W489:Z489"/>
    <mergeCell ref="AA489:AD489"/>
    <mergeCell ref="AE489:AH489"/>
    <mergeCell ref="AI491:AL491"/>
    <mergeCell ref="B490:C490"/>
    <mergeCell ref="D490:E490"/>
    <mergeCell ref="F490:G490"/>
    <mergeCell ref="H490:I490"/>
    <mergeCell ref="J490:K490"/>
    <mergeCell ref="L490:V490"/>
    <mergeCell ref="W490:Z490"/>
    <mergeCell ref="AA490:AD490"/>
    <mergeCell ref="AE490:AH490"/>
    <mergeCell ref="AI490:AL490"/>
    <mergeCell ref="B491:C491"/>
    <mergeCell ref="D491:E491"/>
    <mergeCell ref="F491:G491"/>
    <mergeCell ref="H491:I491"/>
    <mergeCell ref="J491:K491"/>
    <mergeCell ref="L491:V491"/>
    <mergeCell ref="W491:Z491"/>
    <mergeCell ref="AA491:AD491"/>
    <mergeCell ref="AE491:AH491"/>
    <mergeCell ref="AI493:AL493"/>
    <mergeCell ref="B492:C492"/>
    <mergeCell ref="D492:E492"/>
    <mergeCell ref="F492:G492"/>
    <mergeCell ref="H492:I492"/>
    <mergeCell ref="J492:K492"/>
    <mergeCell ref="L492:V492"/>
    <mergeCell ref="W492:Z492"/>
    <mergeCell ref="AA492:AD492"/>
    <mergeCell ref="AE492:AH492"/>
    <mergeCell ref="AI492:AL492"/>
    <mergeCell ref="B493:C493"/>
    <mergeCell ref="D493:E493"/>
    <mergeCell ref="F493:G493"/>
    <mergeCell ref="H493:I493"/>
    <mergeCell ref="J493:K493"/>
    <mergeCell ref="L493:V493"/>
    <mergeCell ref="W493:Z493"/>
    <mergeCell ref="AA493:AD493"/>
    <mergeCell ref="AE493:AH493"/>
    <mergeCell ref="AI495:AL495"/>
    <mergeCell ref="B494:C494"/>
    <mergeCell ref="D494:E494"/>
    <mergeCell ref="F494:G494"/>
    <mergeCell ref="H494:I494"/>
    <mergeCell ref="J494:K494"/>
    <mergeCell ref="L494:V494"/>
    <mergeCell ref="W494:Z494"/>
    <mergeCell ref="AA494:AD494"/>
    <mergeCell ref="AE494:AH494"/>
    <mergeCell ref="AI494:AL494"/>
    <mergeCell ref="B495:C495"/>
    <mergeCell ref="D495:E495"/>
    <mergeCell ref="F495:G495"/>
    <mergeCell ref="H495:I495"/>
    <mergeCell ref="J495:K495"/>
    <mergeCell ref="L495:V495"/>
    <mergeCell ref="W495:Z495"/>
    <mergeCell ref="AA495:AD495"/>
    <mergeCell ref="AE495:AH495"/>
    <mergeCell ref="AI497:AL497"/>
    <mergeCell ref="B496:C496"/>
    <mergeCell ref="D496:E496"/>
    <mergeCell ref="F496:G496"/>
    <mergeCell ref="H496:I496"/>
    <mergeCell ref="J496:K496"/>
    <mergeCell ref="L496:V496"/>
    <mergeCell ref="W496:Z496"/>
    <mergeCell ref="AA496:AD496"/>
    <mergeCell ref="AE496:AH496"/>
    <mergeCell ref="AI496:AL496"/>
    <mergeCell ref="B497:C497"/>
    <mergeCell ref="D497:E497"/>
    <mergeCell ref="F497:G497"/>
    <mergeCell ref="H497:I497"/>
    <mergeCell ref="J497:K497"/>
    <mergeCell ref="L497:V497"/>
    <mergeCell ref="W497:Z497"/>
    <mergeCell ref="AA497:AD497"/>
    <mergeCell ref="AE497:AH497"/>
    <mergeCell ref="AI499:AL499"/>
    <mergeCell ref="B498:C498"/>
    <mergeCell ref="D498:E498"/>
    <mergeCell ref="F498:G498"/>
    <mergeCell ref="H498:I498"/>
    <mergeCell ref="J498:K498"/>
    <mergeCell ref="L498:V498"/>
    <mergeCell ref="W498:Z498"/>
    <mergeCell ref="AA498:AD498"/>
    <mergeCell ref="AE498:AH498"/>
    <mergeCell ref="AI498:AL498"/>
    <mergeCell ref="B499:C499"/>
    <mergeCell ref="D499:E499"/>
    <mergeCell ref="F499:G499"/>
    <mergeCell ref="H499:I499"/>
    <mergeCell ref="J499:K499"/>
    <mergeCell ref="L499:V499"/>
    <mergeCell ref="W499:Z499"/>
    <mergeCell ref="AA499:AD499"/>
    <mergeCell ref="AE499:AH499"/>
    <mergeCell ref="AI501:AL501"/>
    <mergeCell ref="B500:C500"/>
    <mergeCell ref="D500:E500"/>
    <mergeCell ref="F500:G500"/>
    <mergeCell ref="H500:I500"/>
    <mergeCell ref="J500:K500"/>
    <mergeCell ref="L500:V500"/>
    <mergeCell ref="W500:Z500"/>
    <mergeCell ref="AA500:AD500"/>
    <mergeCell ref="AE500:AH500"/>
    <mergeCell ref="AI500:AL500"/>
    <mergeCell ref="B501:C501"/>
    <mergeCell ref="D501:E501"/>
    <mergeCell ref="F501:G501"/>
    <mergeCell ref="H501:I501"/>
    <mergeCell ref="J501:K501"/>
    <mergeCell ref="L501:V501"/>
    <mergeCell ref="W501:Z501"/>
    <mergeCell ref="AA501:AD501"/>
    <mergeCell ref="AE501:AH501"/>
    <mergeCell ref="AI503:AL503"/>
    <mergeCell ref="B502:C502"/>
    <mergeCell ref="D502:E502"/>
    <mergeCell ref="F502:G502"/>
    <mergeCell ref="H502:I502"/>
    <mergeCell ref="J502:K502"/>
    <mergeCell ref="L502:V502"/>
    <mergeCell ref="W502:Z502"/>
    <mergeCell ref="AA502:AD502"/>
    <mergeCell ref="AE502:AH502"/>
    <mergeCell ref="AI502:AL502"/>
    <mergeCell ref="B503:C503"/>
    <mergeCell ref="D503:E503"/>
    <mergeCell ref="F503:G503"/>
    <mergeCell ref="H503:I503"/>
    <mergeCell ref="J503:K503"/>
    <mergeCell ref="L503:V503"/>
    <mergeCell ref="W503:Z503"/>
    <mergeCell ref="AA503:AD503"/>
    <mergeCell ref="AE503:AH503"/>
    <mergeCell ref="AI505:AL505"/>
    <mergeCell ref="B504:C504"/>
    <mergeCell ref="D504:E504"/>
    <mergeCell ref="F504:G504"/>
    <mergeCell ref="H504:I504"/>
    <mergeCell ref="J504:K504"/>
    <mergeCell ref="L504:V504"/>
    <mergeCell ref="W504:Z504"/>
    <mergeCell ref="AA504:AD504"/>
    <mergeCell ref="AE504:AH504"/>
    <mergeCell ref="AI504:AL504"/>
    <mergeCell ref="B505:C505"/>
    <mergeCell ref="D505:E505"/>
    <mergeCell ref="F505:G505"/>
    <mergeCell ref="H505:I505"/>
    <mergeCell ref="J505:K505"/>
    <mergeCell ref="L505:V505"/>
    <mergeCell ref="W505:Z505"/>
    <mergeCell ref="AA505:AD505"/>
    <mergeCell ref="AE505:AH505"/>
    <mergeCell ref="AI507:AL507"/>
    <mergeCell ref="B506:C506"/>
    <mergeCell ref="D506:E506"/>
    <mergeCell ref="F506:G506"/>
    <mergeCell ref="H506:I506"/>
    <mergeCell ref="J506:K506"/>
    <mergeCell ref="L506:V506"/>
    <mergeCell ref="W506:Z506"/>
    <mergeCell ref="AA506:AD506"/>
    <mergeCell ref="AE506:AH506"/>
    <mergeCell ref="AI506:AL506"/>
    <mergeCell ref="B507:C507"/>
    <mergeCell ref="D507:E507"/>
    <mergeCell ref="F507:G507"/>
    <mergeCell ref="H507:I507"/>
    <mergeCell ref="J507:K507"/>
    <mergeCell ref="L507:V507"/>
    <mergeCell ref="W507:Z507"/>
    <mergeCell ref="AA507:AD507"/>
    <mergeCell ref="AE507:AH507"/>
    <mergeCell ref="AI509:AL509"/>
    <mergeCell ref="B508:C508"/>
    <mergeCell ref="D508:E508"/>
    <mergeCell ref="F508:G508"/>
    <mergeCell ref="H508:I508"/>
    <mergeCell ref="J508:K508"/>
    <mergeCell ref="L508:V508"/>
    <mergeCell ref="W508:Z508"/>
    <mergeCell ref="AA508:AD508"/>
    <mergeCell ref="AE508:AH508"/>
    <mergeCell ref="AI508:AL508"/>
    <mergeCell ref="B509:C509"/>
    <mergeCell ref="D509:E509"/>
    <mergeCell ref="F509:G509"/>
    <mergeCell ref="H509:I509"/>
    <mergeCell ref="J509:K509"/>
    <mergeCell ref="L509:V509"/>
    <mergeCell ref="W509:Z509"/>
    <mergeCell ref="AA509:AD509"/>
    <mergeCell ref="AE509:AH509"/>
    <mergeCell ref="AI511:AL511"/>
    <mergeCell ref="B510:C510"/>
    <mergeCell ref="D510:E510"/>
    <mergeCell ref="F510:G510"/>
    <mergeCell ref="H510:I510"/>
    <mergeCell ref="J510:K510"/>
    <mergeCell ref="L510:V510"/>
    <mergeCell ref="W510:Z510"/>
    <mergeCell ref="AA510:AD510"/>
    <mergeCell ref="AE510:AH510"/>
    <mergeCell ref="AI510:AL510"/>
    <mergeCell ref="B511:C511"/>
    <mergeCell ref="D511:E511"/>
    <mergeCell ref="F511:G511"/>
    <mergeCell ref="H511:I511"/>
    <mergeCell ref="J511:K511"/>
    <mergeCell ref="L511:V511"/>
    <mergeCell ref="W511:Z511"/>
    <mergeCell ref="AA511:AD511"/>
    <mergeCell ref="AE511:AH511"/>
    <mergeCell ref="AI513:AL513"/>
    <mergeCell ref="B512:C512"/>
    <mergeCell ref="D512:E512"/>
    <mergeCell ref="F512:G512"/>
    <mergeCell ref="H512:I512"/>
    <mergeCell ref="J512:K512"/>
    <mergeCell ref="L512:V512"/>
    <mergeCell ref="W512:Z512"/>
    <mergeCell ref="AA512:AD512"/>
    <mergeCell ref="AE512:AH512"/>
    <mergeCell ref="AI512:AL512"/>
    <mergeCell ref="B513:C513"/>
    <mergeCell ref="D513:E513"/>
    <mergeCell ref="F513:G513"/>
    <mergeCell ref="H513:I513"/>
    <mergeCell ref="J513:K513"/>
    <mergeCell ref="L513:V513"/>
    <mergeCell ref="W513:Z513"/>
    <mergeCell ref="AA513:AD513"/>
    <mergeCell ref="AE513:AH513"/>
    <mergeCell ref="AI515:AL515"/>
    <mergeCell ref="B514:C514"/>
    <mergeCell ref="D514:E514"/>
    <mergeCell ref="F514:G514"/>
    <mergeCell ref="H514:I514"/>
    <mergeCell ref="J514:K514"/>
    <mergeCell ref="L514:V514"/>
    <mergeCell ref="W514:Z514"/>
    <mergeCell ref="AA514:AD514"/>
    <mergeCell ref="AE514:AH514"/>
    <mergeCell ref="AI514:AL514"/>
    <mergeCell ref="B515:C515"/>
    <mergeCell ref="D515:E515"/>
    <mergeCell ref="F515:G515"/>
    <mergeCell ref="H515:I515"/>
    <mergeCell ref="J515:K515"/>
    <mergeCell ref="L515:V515"/>
    <mergeCell ref="W515:Z515"/>
    <mergeCell ref="AA515:AD515"/>
    <mergeCell ref="AE515:AH515"/>
    <mergeCell ref="AI517:AL517"/>
    <mergeCell ref="B516:C516"/>
    <mergeCell ref="D516:E516"/>
    <mergeCell ref="F516:G516"/>
    <mergeCell ref="H516:I516"/>
    <mergeCell ref="J516:K516"/>
    <mergeCell ref="L516:V516"/>
    <mergeCell ref="W516:Z516"/>
    <mergeCell ref="AA516:AD516"/>
    <mergeCell ref="AE516:AH516"/>
    <mergeCell ref="AI516:AL516"/>
    <mergeCell ref="B517:C517"/>
    <mergeCell ref="D517:E517"/>
    <mergeCell ref="F517:G517"/>
    <mergeCell ref="H517:I517"/>
    <mergeCell ref="J517:K517"/>
    <mergeCell ref="L517:V517"/>
    <mergeCell ref="W517:Z517"/>
    <mergeCell ref="AA517:AD517"/>
    <mergeCell ref="AE517:AH517"/>
    <mergeCell ref="AI519:AL519"/>
    <mergeCell ref="B518:C518"/>
    <mergeCell ref="D518:E518"/>
    <mergeCell ref="F518:G518"/>
    <mergeCell ref="H518:I518"/>
    <mergeCell ref="J518:K518"/>
    <mergeCell ref="L518:V518"/>
    <mergeCell ref="W518:Z518"/>
    <mergeCell ref="AA518:AD518"/>
    <mergeCell ref="AE518:AH518"/>
    <mergeCell ref="AI518:AL518"/>
    <mergeCell ref="B519:C519"/>
    <mergeCell ref="D519:E519"/>
    <mergeCell ref="F519:G519"/>
    <mergeCell ref="H519:I519"/>
    <mergeCell ref="J519:K519"/>
    <mergeCell ref="L519:V519"/>
    <mergeCell ref="W519:Z519"/>
    <mergeCell ref="AA519:AD519"/>
    <mergeCell ref="AE519:AH519"/>
    <mergeCell ref="AI521:AL521"/>
    <mergeCell ref="B520:C520"/>
    <mergeCell ref="D520:E520"/>
    <mergeCell ref="F520:G520"/>
    <mergeCell ref="H520:I520"/>
    <mergeCell ref="J520:K520"/>
    <mergeCell ref="L520:V520"/>
    <mergeCell ref="W520:Z520"/>
    <mergeCell ref="AA520:AD520"/>
    <mergeCell ref="AE520:AH520"/>
    <mergeCell ref="AI520:AL520"/>
    <mergeCell ref="B521:C521"/>
    <mergeCell ref="D521:E521"/>
    <mergeCell ref="F521:G521"/>
    <mergeCell ref="H521:I521"/>
    <mergeCell ref="J521:K521"/>
    <mergeCell ref="L521:V521"/>
    <mergeCell ref="W521:Z521"/>
    <mergeCell ref="AA521:AD521"/>
    <mergeCell ref="AE521:AH521"/>
    <mergeCell ref="AI523:AL523"/>
    <mergeCell ref="B522:C522"/>
    <mergeCell ref="D522:E522"/>
    <mergeCell ref="F522:G522"/>
    <mergeCell ref="H522:I522"/>
    <mergeCell ref="J522:K522"/>
    <mergeCell ref="L522:V522"/>
    <mergeCell ref="W522:Z522"/>
    <mergeCell ref="AA522:AD522"/>
    <mergeCell ref="AE522:AH522"/>
    <mergeCell ref="AI522:AL522"/>
    <mergeCell ref="B523:C523"/>
    <mergeCell ref="D523:E523"/>
    <mergeCell ref="F523:G523"/>
    <mergeCell ref="H523:I523"/>
    <mergeCell ref="J523:K523"/>
    <mergeCell ref="L523:V523"/>
    <mergeCell ref="W523:Z523"/>
    <mergeCell ref="AA523:AD523"/>
    <mergeCell ref="AE523:AH523"/>
    <mergeCell ref="AI525:AL525"/>
    <mergeCell ref="B524:C524"/>
    <mergeCell ref="D524:E524"/>
    <mergeCell ref="F524:G524"/>
    <mergeCell ref="H524:I524"/>
    <mergeCell ref="J524:K524"/>
    <mergeCell ref="L524:V524"/>
    <mergeCell ref="W524:Z524"/>
    <mergeCell ref="AA524:AD524"/>
    <mergeCell ref="AE524:AH524"/>
    <mergeCell ref="AI524:AL524"/>
    <mergeCell ref="B525:C525"/>
    <mergeCell ref="D525:E525"/>
    <mergeCell ref="F525:G525"/>
    <mergeCell ref="H525:I525"/>
    <mergeCell ref="J525:K525"/>
    <mergeCell ref="L525:V525"/>
    <mergeCell ref="W525:Z525"/>
    <mergeCell ref="AA525:AD525"/>
    <mergeCell ref="AE525:AH525"/>
    <mergeCell ref="AI527:AL527"/>
    <mergeCell ref="B526:C526"/>
    <mergeCell ref="D526:E526"/>
    <mergeCell ref="F526:G526"/>
    <mergeCell ref="H526:I526"/>
    <mergeCell ref="J526:K526"/>
    <mergeCell ref="L526:V526"/>
    <mergeCell ref="W526:Z526"/>
    <mergeCell ref="AA526:AD526"/>
    <mergeCell ref="AE526:AH526"/>
    <mergeCell ref="AI526:AL526"/>
    <mergeCell ref="B527:C527"/>
    <mergeCell ref="D527:E527"/>
    <mergeCell ref="F527:G527"/>
    <mergeCell ref="H527:I527"/>
    <mergeCell ref="J527:K527"/>
    <mergeCell ref="L527:V527"/>
    <mergeCell ref="W527:Z527"/>
    <mergeCell ref="AA527:AD527"/>
    <mergeCell ref="AE527:AH527"/>
    <mergeCell ref="AI529:AL529"/>
    <mergeCell ref="B528:C528"/>
    <mergeCell ref="D528:E528"/>
    <mergeCell ref="F528:G528"/>
    <mergeCell ref="H528:I528"/>
    <mergeCell ref="J528:K528"/>
    <mergeCell ref="L528:V528"/>
    <mergeCell ref="W528:Z528"/>
    <mergeCell ref="AA528:AD528"/>
    <mergeCell ref="AE528:AH528"/>
    <mergeCell ref="AI528:AL528"/>
    <mergeCell ref="B529:C529"/>
    <mergeCell ref="D529:E529"/>
    <mergeCell ref="F529:G529"/>
    <mergeCell ref="H529:I529"/>
    <mergeCell ref="J529:K529"/>
    <mergeCell ref="L529:V529"/>
    <mergeCell ref="W529:Z529"/>
    <mergeCell ref="AA529:AD529"/>
    <mergeCell ref="AE529:AH529"/>
    <mergeCell ref="AI531:AL531"/>
    <mergeCell ref="B530:C530"/>
    <mergeCell ref="D530:E530"/>
    <mergeCell ref="F530:G530"/>
    <mergeCell ref="H530:I530"/>
    <mergeCell ref="J530:K530"/>
    <mergeCell ref="L530:V530"/>
    <mergeCell ref="W530:Z530"/>
    <mergeCell ref="AA530:AD530"/>
    <mergeCell ref="AE530:AH530"/>
    <mergeCell ref="AI530:AL530"/>
    <mergeCell ref="B531:C531"/>
    <mergeCell ref="D531:E531"/>
    <mergeCell ref="F531:G531"/>
    <mergeCell ref="H531:I531"/>
    <mergeCell ref="J531:K531"/>
    <mergeCell ref="L531:V531"/>
    <mergeCell ref="W531:Z531"/>
    <mergeCell ref="AA531:AD531"/>
    <mergeCell ref="AE531:AH531"/>
    <mergeCell ref="AI533:AL533"/>
    <mergeCell ref="B532:C532"/>
    <mergeCell ref="D532:E532"/>
    <mergeCell ref="F532:G532"/>
    <mergeCell ref="H532:I532"/>
    <mergeCell ref="J532:K532"/>
    <mergeCell ref="L532:V532"/>
    <mergeCell ref="W532:Z532"/>
    <mergeCell ref="AA532:AD532"/>
    <mergeCell ref="AE532:AH532"/>
    <mergeCell ref="AI532:AL532"/>
    <mergeCell ref="B533:C533"/>
    <mergeCell ref="D533:E533"/>
    <mergeCell ref="F533:G533"/>
    <mergeCell ref="H533:I533"/>
    <mergeCell ref="J533:K533"/>
    <mergeCell ref="L533:V533"/>
    <mergeCell ref="W533:Z533"/>
    <mergeCell ref="AA533:AD533"/>
    <mergeCell ref="AE533:AH533"/>
    <mergeCell ref="AI535:AL535"/>
    <mergeCell ref="B534:C534"/>
    <mergeCell ref="D534:E534"/>
    <mergeCell ref="F534:G534"/>
    <mergeCell ref="H534:I534"/>
    <mergeCell ref="J534:K534"/>
    <mergeCell ref="L534:V534"/>
    <mergeCell ref="W534:Z534"/>
    <mergeCell ref="AA534:AD534"/>
    <mergeCell ref="AE534:AH534"/>
    <mergeCell ref="AI534:AL534"/>
    <mergeCell ref="B535:C535"/>
    <mergeCell ref="D535:E535"/>
    <mergeCell ref="F535:G535"/>
    <mergeCell ref="H535:I535"/>
    <mergeCell ref="J535:K535"/>
    <mergeCell ref="L535:V535"/>
    <mergeCell ref="W535:Z535"/>
    <mergeCell ref="AA535:AD535"/>
    <mergeCell ref="AE535:AH535"/>
    <mergeCell ref="AI537:AL537"/>
    <mergeCell ref="B536:C536"/>
    <mergeCell ref="D536:E536"/>
    <mergeCell ref="F536:G536"/>
    <mergeCell ref="H536:I536"/>
    <mergeCell ref="J536:K536"/>
    <mergeCell ref="L536:V536"/>
    <mergeCell ref="W536:Z536"/>
    <mergeCell ref="AA536:AD536"/>
    <mergeCell ref="AE536:AH536"/>
    <mergeCell ref="AI536:AL536"/>
    <mergeCell ref="B537:C537"/>
    <mergeCell ref="D537:E537"/>
    <mergeCell ref="F537:G537"/>
    <mergeCell ref="H537:I537"/>
    <mergeCell ref="J537:K537"/>
    <mergeCell ref="L537:V537"/>
    <mergeCell ref="W537:Z537"/>
    <mergeCell ref="AA537:AD537"/>
    <mergeCell ref="AE537:AH537"/>
    <mergeCell ref="AI539:AL539"/>
    <mergeCell ref="B538:C538"/>
    <mergeCell ref="D538:E538"/>
    <mergeCell ref="F538:G538"/>
    <mergeCell ref="H538:I538"/>
    <mergeCell ref="J538:K538"/>
    <mergeCell ref="L538:V538"/>
    <mergeCell ref="W538:Z538"/>
    <mergeCell ref="AA538:AD538"/>
    <mergeCell ref="AE538:AH538"/>
    <mergeCell ref="AI538:AL538"/>
    <mergeCell ref="B539:C539"/>
    <mergeCell ref="D539:E539"/>
    <mergeCell ref="F539:G539"/>
    <mergeCell ref="H539:I539"/>
    <mergeCell ref="J539:K539"/>
    <mergeCell ref="L539:V539"/>
    <mergeCell ref="W539:Z539"/>
    <mergeCell ref="AA539:AD539"/>
    <mergeCell ref="AE539:AH539"/>
    <mergeCell ref="AI541:AL541"/>
    <mergeCell ref="B540:C540"/>
    <mergeCell ref="D540:E540"/>
    <mergeCell ref="F540:G540"/>
    <mergeCell ref="H540:I540"/>
    <mergeCell ref="J540:K540"/>
    <mergeCell ref="L540:V540"/>
    <mergeCell ref="W540:Z540"/>
    <mergeCell ref="AA540:AD540"/>
    <mergeCell ref="AE540:AH540"/>
    <mergeCell ref="AI540:AL540"/>
    <mergeCell ref="B541:C541"/>
    <mergeCell ref="D541:E541"/>
    <mergeCell ref="F541:G541"/>
    <mergeCell ref="H541:I541"/>
    <mergeCell ref="J541:K541"/>
    <mergeCell ref="L541:V541"/>
    <mergeCell ref="W541:Z541"/>
    <mergeCell ref="AA541:AD541"/>
    <mergeCell ref="AE541:AH541"/>
    <mergeCell ref="AI543:AL543"/>
    <mergeCell ref="B542:C542"/>
    <mergeCell ref="D542:E542"/>
    <mergeCell ref="F542:G542"/>
    <mergeCell ref="H542:I542"/>
    <mergeCell ref="J542:K542"/>
    <mergeCell ref="L542:V542"/>
    <mergeCell ref="W542:Z542"/>
    <mergeCell ref="AA542:AD542"/>
    <mergeCell ref="AE542:AH542"/>
    <mergeCell ref="AI542:AL542"/>
    <mergeCell ref="B543:C543"/>
    <mergeCell ref="D543:E543"/>
    <mergeCell ref="F543:G543"/>
    <mergeCell ref="H543:I543"/>
    <mergeCell ref="J543:K543"/>
    <mergeCell ref="L543:V543"/>
    <mergeCell ref="W543:Z543"/>
    <mergeCell ref="AA543:AD543"/>
    <mergeCell ref="AE543:AH543"/>
    <mergeCell ref="AI545:AL545"/>
    <mergeCell ref="B544:C544"/>
    <mergeCell ref="D544:E544"/>
    <mergeCell ref="F544:G544"/>
    <mergeCell ref="H544:I544"/>
    <mergeCell ref="J544:K544"/>
    <mergeCell ref="L544:V544"/>
    <mergeCell ref="W544:Z544"/>
    <mergeCell ref="AA544:AD544"/>
    <mergeCell ref="AE544:AH544"/>
    <mergeCell ref="AI544:AL544"/>
    <mergeCell ref="B545:C545"/>
    <mergeCell ref="D545:E545"/>
    <mergeCell ref="F545:G545"/>
    <mergeCell ref="H545:I545"/>
    <mergeCell ref="J545:K545"/>
    <mergeCell ref="L545:V545"/>
    <mergeCell ref="W545:Z545"/>
    <mergeCell ref="AA545:AD545"/>
    <mergeCell ref="AE545:AH545"/>
    <mergeCell ref="AI547:AL547"/>
    <mergeCell ref="B546:C546"/>
    <mergeCell ref="D546:E546"/>
    <mergeCell ref="F546:G546"/>
    <mergeCell ref="H546:I546"/>
    <mergeCell ref="J546:K546"/>
    <mergeCell ref="L546:V546"/>
    <mergeCell ref="W546:Z546"/>
    <mergeCell ref="AA546:AD546"/>
    <mergeCell ref="AE546:AH546"/>
    <mergeCell ref="AI546:AL546"/>
    <mergeCell ref="B547:C547"/>
    <mergeCell ref="D547:E547"/>
    <mergeCell ref="F547:G547"/>
    <mergeCell ref="H547:I547"/>
    <mergeCell ref="J547:K547"/>
    <mergeCell ref="L547:V547"/>
    <mergeCell ref="W547:Z547"/>
    <mergeCell ref="AA547:AD547"/>
    <mergeCell ref="AE547:AH547"/>
    <mergeCell ref="AI549:AL549"/>
    <mergeCell ref="B548:C548"/>
    <mergeCell ref="D548:E548"/>
    <mergeCell ref="F548:G548"/>
    <mergeCell ref="H548:I548"/>
    <mergeCell ref="J548:K548"/>
    <mergeCell ref="L548:V548"/>
    <mergeCell ref="W548:Z548"/>
    <mergeCell ref="AA548:AD548"/>
    <mergeCell ref="AE548:AH548"/>
    <mergeCell ref="AI548:AL548"/>
    <mergeCell ref="B549:C549"/>
    <mergeCell ref="D549:E549"/>
    <mergeCell ref="F549:G549"/>
    <mergeCell ref="H549:I549"/>
    <mergeCell ref="J549:K549"/>
    <mergeCell ref="L549:V549"/>
    <mergeCell ref="W549:Z549"/>
    <mergeCell ref="AA549:AD549"/>
    <mergeCell ref="AE549:AH549"/>
    <mergeCell ref="AI552:AL552"/>
    <mergeCell ref="B553:C553"/>
    <mergeCell ref="D553:E553"/>
    <mergeCell ref="F553:G553"/>
    <mergeCell ref="H553:I553"/>
    <mergeCell ref="J553:K553"/>
    <mergeCell ref="L553:V553"/>
    <mergeCell ref="W553:Z553"/>
    <mergeCell ref="AA553:AD553"/>
    <mergeCell ref="AE553:AH553"/>
    <mergeCell ref="AI551:AL551"/>
    <mergeCell ref="B550:C550"/>
    <mergeCell ref="D550:E550"/>
    <mergeCell ref="F550:G550"/>
    <mergeCell ref="H550:I550"/>
    <mergeCell ref="J550:K550"/>
    <mergeCell ref="L550:V550"/>
    <mergeCell ref="W550:Z550"/>
    <mergeCell ref="AA550:AD550"/>
    <mergeCell ref="AE550:AH550"/>
    <mergeCell ref="AI550:AL550"/>
    <mergeCell ref="B551:C551"/>
    <mergeCell ref="D551:E551"/>
    <mergeCell ref="F551:G551"/>
    <mergeCell ref="H551:I551"/>
    <mergeCell ref="J551:K551"/>
    <mergeCell ref="L551:V551"/>
    <mergeCell ref="W551:Z551"/>
    <mergeCell ref="AA551:AD551"/>
    <mergeCell ref="AE551:AH551"/>
    <mergeCell ref="D552:E552"/>
    <mergeCell ref="F552:G552"/>
    <mergeCell ref="AA558:AD558"/>
    <mergeCell ref="AE558:AH558"/>
    <mergeCell ref="AI558:AL558"/>
    <mergeCell ref="B559:C559"/>
    <mergeCell ref="D559:E559"/>
    <mergeCell ref="F559:G559"/>
    <mergeCell ref="H559:I559"/>
    <mergeCell ref="J559:K559"/>
    <mergeCell ref="L559:V559"/>
    <mergeCell ref="AA564:AD564"/>
    <mergeCell ref="L568:V568"/>
    <mergeCell ref="W568:Z568"/>
    <mergeCell ref="AA568:AD568"/>
    <mergeCell ref="AE568:AH568"/>
    <mergeCell ref="W562:Z562"/>
    <mergeCell ref="AA562:AD562"/>
    <mergeCell ref="H555:I555"/>
    <mergeCell ref="J555:K555"/>
    <mergeCell ref="L555:V555"/>
    <mergeCell ref="W555:Z555"/>
    <mergeCell ref="AA555:AD555"/>
    <mergeCell ref="AE555:AH555"/>
    <mergeCell ref="L563:V563"/>
    <mergeCell ref="W563:Z563"/>
    <mergeCell ref="AA565:AD565"/>
    <mergeCell ref="D562:E562"/>
    <mergeCell ref="J562:K562"/>
    <mergeCell ref="L562:V562"/>
    <mergeCell ref="L567:V567"/>
    <mergeCell ref="W567:Z567"/>
    <mergeCell ref="AA567:AD567"/>
    <mergeCell ref="AE567:AH567"/>
    <mergeCell ref="J568:K568"/>
    <mergeCell ref="F561:G561"/>
    <mergeCell ref="H561:I561"/>
    <mergeCell ref="J561:K561"/>
    <mergeCell ref="L561:V561"/>
    <mergeCell ref="W561:Z561"/>
    <mergeCell ref="AA561:AD561"/>
    <mergeCell ref="AE561:AH561"/>
    <mergeCell ref="AI568:AL568"/>
    <mergeCell ref="B568:C568"/>
    <mergeCell ref="B567:C567"/>
    <mergeCell ref="D568:E568"/>
    <mergeCell ref="F568:G568"/>
    <mergeCell ref="H568:I568"/>
    <mergeCell ref="AI564:AL564"/>
    <mergeCell ref="B565:C565"/>
    <mergeCell ref="W564:Z564"/>
    <mergeCell ref="D565:E565"/>
    <mergeCell ref="F565:G565"/>
    <mergeCell ref="F562:G562"/>
    <mergeCell ref="H562:I562"/>
    <mergeCell ref="AA563:AD563"/>
    <mergeCell ref="AE563:AH563"/>
    <mergeCell ref="W565:Z565"/>
    <mergeCell ref="AE565:AH565"/>
    <mergeCell ref="B564:C564"/>
    <mergeCell ref="D564:E564"/>
    <mergeCell ref="F564:G564"/>
    <mergeCell ref="H564:I564"/>
    <mergeCell ref="J564:K564"/>
    <mergeCell ref="L564:V564"/>
    <mergeCell ref="AE564:AH564"/>
    <mergeCell ref="AI566:AL566"/>
    <mergeCell ref="AE562:AH562"/>
    <mergeCell ref="AI562:AL562"/>
    <mergeCell ref="B563:C563"/>
    <mergeCell ref="D563:E563"/>
    <mergeCell ref="F563:G563"/>
    <mergeCell ref="H563:I563"/>
    <mergeCell ref="J563:K563"/>
    <mergeCell ref="AI274:AL274"/>
    <mergeCell ref="B279:G279"/>
    <mergeCell ref="H279:V279"/>
    <mergeCell ref="W279:Z279"/>
    <mergeCell ref="AE277:AH277"/>
    <mergeCell ref="AI277:AL277"/>
    <mergeCell ref="B557:C557"/>
    <mergeCell ref="D557:E557"/>
    <mergeCell ref="F557:G557"/>
    <mergeCell ref="H557:I557"/>
    <mergeCell ref="J557:K557"/>
    <mergeCell ref="L557:V557"/>
    <mergeCell ref="W557:Z557"/>
    <mergeCell ref="AA557:AD557"/>
    <mergeCell ref="AE557:AH557"/>
    <mergeCell ref="AI555:AL555"/>
    <mergeCell ref="B554:C554"/>
    <mergeCell ref="AI283:AL283"/>
    <mergeCell ref="B277:G277"/>
    <mergeCell ref="H277:V277"/>
    <mergeCell ref="W277:Z277"/>
    <mergeCell ref="AA277:AD277"/>
    <mergeCell ref="AI553:AL553"/>
    <mergeCell ref="B552:C552"/>
    <mergeCell ref="H552:I552"/>
    <mergeCell ref="J552:K552"/>
    <mergeCell ref="L552:V552"/>
    <mergeCell ref="W552:Z552"/>
    <mergeCell ref="AA552:AD552"/>
    <mergeCell ref="AE552:AH552"/>
    <mergeCell ref="W266:Z266"/>
    <mergeCell ref="AI561:AL561"/>
    <mergeCell ref="B560:C560"/>
    <mergeCell ref="D560:E560"/>
    <mergeCell ref="F560:G560"/>
    <mergeCell ref="H560:I560"/>
    <mergeCell ref="J560:K560"/>
    <mergeCell ref="L560:V560"/>
    <mergeCell ref="W560:Z560"/>
    <mergeCell ref="AA560:AD560"/>
    <mergeCell ref="AE560:AH560"/>
    <mergeCell ref="AI560:AL560"/>
    <mergeCell ref="B561:C561"/>
    <mergeCell ref="D561:E561"/>
    <mergeCell ref="AE559:AH559"/>
    <mergeCell ref="AI557:AL557"/>
    <mergeCell ref="B556:C556"/>
    <mergeCell ref="D556:E556"/>
    <mergeCell ref="F556:G556"/>
    <mergeCell ref="H556:I556"/>
    <mergeCell ref="J556:K556"/>
    <mergeCell ref="L556:V556"/>
    <mergeCell ref="W556:Z556"/>
    <mergeCell ref="AA556:AD556"/>
    <mergeCell ref="AE556:AH556"/>
    <mergeCell ref="AI556:AL556"/>
    <mergeCell ref="AI554:AL554"/>
    <mergeCell ref="B555:C555"/>
    <mergeCell ref="D555:E555"/>
    <mergeCell ref="F555:G555"/>
    <mergeCell ref="AI559:AL559"/>
    <mergeCell ref="B558:C558"/>
    <mergeCell ref="D558:E558"/>
    <mergeCell ref="F558:G558"/>
    <mergeCell ref="H558:I558"/>
    <mergeCell ref="J558:K558"/>
    <mergeCell ref="L558:V558"/>
    <mergeCell ref="W558:Z558"/>
    <mergeCell ref="AI563:AL563"/>
    <mergeCell ref="AI565:AL565"/>
    <mergeCell ref="D567:E567"/>
    <mergeCell ref="F567:G567"/>
    <mergeCell ref="H567:I567"/>
    <mergeCell ref="J567:K567"/>
    <mergeCell ref="W566:Z566"/>
    <mergeCell ref="AA566:AD566"/>
    <mergeCell ref="AE566:AH566"/>
    <mergeCell ref="B562:C562"/>
    <mergeCell ref="H565:I565"/>
    <mergeCell ref="J565:K565"/>
    <mergeCell ref="L565:V565"/>
    <mergeCell ref="D566:E566"/>
    <mergeCell ref="F566:G566"/>
    <mergeCell ref="H566:I566"/>
    <mergeCell ref="J566:K566"/>
    <mergeCell ref="L566:V566"/>
    <mergeCell ref="AI567:AL567"/>
    <mergeCell ref="B566:C566"/>
    <mergeCell ref="AI284:AL284"/>
    <mergeCell ref="AI271:AL271"/>
    <mergeCell ref="AI270:AL270"/>
    <mergeCell ref="AI268:AL268"/>
    <mergeCell ref="AI228:AL228"/>
    <mergeCell ref="B228:G228"/>
    <mergeCell ref="W559:Z559"/>
    <mergeCell ref="AA559:AD559"/>
    <mergeCell ref="W206:Z206"/>
    <mergeCell ref="AA206:AD206"/>
    <mergeCell ref="H204:V204"/>
    <mergeCell ref="W204:Z204"/>
    <mergeCell ref="B200:G200"/>
    <mergeCell ref="H200:V200"/>
    <mergeCell ref="W200:Z200"/>
    <mergeCell ref="B216:G216"/>
    <mergeCell ref="AE217:AH217"/>
    <mergeCell ref="AI217:AL217"/>
    <mergeCell ref="B211:G211"/>
    <mergeCell ref="H211:V211"/>
    <mergeCell ref="W211:Z211"/>
    <mergeCell ref="AA211:AD211"/>
    <mergeCell ref="D554:E554"/>
    <mergeCell ref="F554:G554"/>
    <mergeCell ref="H554:I554"/>
    <mergeCell ref="J554:K554"/>
    <mergeCell ref="L554:V554"/>
    <mergeCell ref="W554:Z554"/>
    <mergeCell ref="AA554:AD554"/>
    <mergeCell ref="AE554:AH554"/>
    <mergeCell ref="AI269:AL269"/>
    <mergeCell ref="B276:G276"/>
    <mergeCell ref="AH2:AL2"/>
    <mergeCell ref="B272:G272"/>
    <mergeCell ref="H272:V272"/>
    <mergeCell ref="W272:Z272"/>
    <mergeCell ref="AA272:AD272"/>
    <mergeCell ref="AE272:AH272"/>
    <mergeCell ref="AI272:AL272"/>
    <mergeCell ref="H228:V228"/>
    <mergeCell ref="W228:Z228"/>
    <mergeCell ref="AA228:AD228"/>
    <mergeCell ref="AI237:AL237"/>
    <mergeCell ref="AI238:AL238"/>
    <mergeCell ref="B237:G237"/>
    <mergeCell ref="B256:G256"/>
    <mergeCell ref="H256:V256"/>
    <mergeCell ref="W256:Z256"/>
    <mergeCell ref="AA256:AD256"/>
    <mergeCell ref="AE256:AH256"/>
    <mergeCell ref="AI256:AL256"/>
    <mergeCell ref="AE179:AH179"/>
    <mergeCell ref="AI184:AL184"/>
    <mergeCell ref="B184:G184"/>
    <mergeCell ref="H184:V184"/>
    <mergeCell ref="AI205:AL205"/>
    <mergeCell ref="AI266:AL266"/>
    <mergeCell ref="W193:Z193"/>
    <mergeCell ref="AA193:AD193"/>
    <mergeCell ref="AH113:AL113"/>
    <mergeCell ref="B114:R114"/>
    <mergeCell ref="X114:AB114"/>
    <mergeCell ref="AC114:AG114"/>
    <mergeCell ref="AH114:AL114"/>
    <mergeCell ref="B226:G226"/>
    <mergeCell ref="H226:V226"/>
    <mergeCell ref="AE206:AH206"/>
    <mergeCell ref="AI206:AL206"/>
    <mergeCell ref="W214:Z214"/>
    <mergeCell ref="AI214:AL214"/>
    <mergeCell ref="AA217:AD217"/>
    <mergeCell ref="W209:Z209"/>
    <mergeCell ref="AA209:AD209"/>
    <mergeCell ref="AE209:AH209"/>
    <mergeCell ref="B212:G212"/>
    <mergeCell ref="H212:V212"/>
    <mergeCell ref="W212:Z212"/>
    <mergeCell ref="AA208:AD208"/>
    <mergeCell ref="AE194:AH194"/>
    <mergeCell ref="H208:V208"/>
    <mergeCell ref="W208:Z208"/>
    <mergeCell ref="H214:V214"/>
    <mergeCell ref="AI198:AL198"/>
    <mergeCell ref="W195:Z195"/>
    <mergeCell ref="W216:Z216"/>
    <mergeCell ref="AA216:AD216"/>
    <mergeCell ref="AE216:AH216"/>
    <mergeCell ref="AI216:AL216"/>
    <mergeCell ref="B217:G217"/>
    <mergeCell ref="H217:V217"/>
    <mergeCell ref="W217:Z217"/>
    <mergeCell ref="H216:V216"/>
    <mergeCell ref="AA200:AD200"/>
    <mergeCell ref="B202:G202"/>
    <mergeCell ref="AE208:AH208"/>
    <mergeCell ref="B218:G218"/>
    <mergeCell ref="H276:V276"/>
    <mergeCell ref="W276:Z276"/>
    <mergeCell ref="AI273:AL273"/>
    <mergeCell ref="AA234:AD234"/>
    <mergeCell ref="AE234:AH234"/>
    <mergeCell ref="AA267:AD267"/>
    <mergeCell ref="AA196:AD196"/>
    <mergeCell ref="AE196:AH196"/>
    <mergeCell ref="AI202:AL202"/>
    <mergeCell ref="AI204:AL204"/>
    <mergeCell ref="B205:G205"/>
    <mergeCell ref="H205:V205"/>
    <mergeCell ref="H202:V202"/>
    <mergeCell ref="W202:Z202"/>
    <mergeCell ref="AA202:AD202"/>
    <mergeCell ref="AE202:AH202"/>
    <mergeCell ref="B204:G204"/>
    <mergeCell ref="B206:G206"/>
    <mergeCell ref="H206:V206"/>
    <mergeCell ref="W226:Z226"/>
    <mergeCell ref="AA226:AD226"/>
    <mergeCell ref="AE226:AH226"/>
    <mergeCell ref="AI226:AL226"/>
    <mergeCell ref="B259:G259"/>
    <mergeCell ref="H259:V259"/>
    <mergeCell ref="W259:Z259"/>
    <mergeCell ref="AA259:AD259"/>
    <mergeCell ref="AE259:AH259"/>
    <mergeCell ref="AI259:AL259"/>
    <mergeCell ref="AE211:AH211"/>
    <mergeCell ref="AE200:AH200"/>
    <mergeCell ref="AI200:AL200"/>
    <mergeCell ref="AI1:AL1"/>
    <mergeCell ref="H267:V267"/>
    <mergeCell ref="W267:Z267"/>
    <mergeCell ref="AE228:AH228"/>
    <mergeCell ref="B230:AL231"/>
    <mergeCell ref="B233:G233"/>
    <mergeCell ref="H233:V233"/>
    <mergeCell ref="W233:Z233"/>
    <mergeCell ref="AA233:AD233"/>
    <mergeCell ref="AE233:AH233"/>
    <mergeCell ref="AI233:AL233"/>
    <mergeCell ref="B229:AL229"/>
    <mergeCell ref="B262:G262"/>
    <mergeCell ref="B189:G189"/>
    <mergeCell ref="H189:V189"/>
    <mergeCell ref="W189:Z189"/>
    <mergeCell ref="AA189:AD189"/>
    <mergeCell ref="AI267:AL267"/>
    <mergeCell ref="AI211:AL211"/>
    <mergeCell ref="B193:G193"/>
    <mergeCell ref="H193:V193"/>
    <mergeCell ref="AA266:AD266"/>
    <mergeCell ref="AI189:AL189"/>
    <mergeCell ref="AI207:AL207"/>
    <mergeCell ref="AE266:AH266"/>
    <mergeCell ref="AA214:AD214"/>
    <mergeCell ref="AI262:AL262"/>
    <mergeCell ref="AI201:AL201"/>
    <mergeCell ref="AA204:AD204"/>
    <mergeCell ref="AE204:AH204"/>
    <mergeCell ref="AE189:AH189"/>
    <mergeCell ref="B188:G188"/>
  </mergeCells>
  <pageMargins left="0.47244094488188998" right="0.23622047244094499" top="0.31496062992126" bottom="0.511811023622047" header="7.8740157480315001E-2" footer="0.511811023622047"/>
  <pageSetup paperSize="9" scale="76" orientation="portrait" r:id="rId1"/>
  <rowBreaks count="6" manualBreakCount="6">
    <brk id="57" max="16383" man="1"/>
    <brk id="110" max="16383" man="1"/>
    <brk id="164" max="16383" man="1"/>
    <brk id="201" max="16383" man="1"/>
    <brk id="241" max="37" man="1"/>
    <brk id="3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Uputstvo</vt:lpstr>
      <vt:lpstr>član 3</vt:lpstr>
      <vt:lpstr>član 4</vt:lpstr>
      <vt:lpstr>član 8</vt:lpstr>
      <vt:lpstr>član 9</vt:lpstr>
      <vt:lpstr>član 10</vt:lpstr>
      <vt:lpstr>stampa</vt:lpstr>
      <vt:lpstr>Sheet1</vt:lpstr>
      <vt:lpstr>'član 10'!_ftn1</vt:lpstr>
      <vt:lpstr>'član 10'!_ftnref1</vt:lpstr>
      <vt:lpstr>stampa!OLE_LINK3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 03</dc:creator>
  <cp:lastModifiedBy>User</cp:lastModifiedBy>
  <cp:lastPrinted>2025-06-20T07:33:39Z</cp:lastPrinted>
  <dcterms:created xsi:type="dcterms:W3CDTF">2014-04-28T06:50:19Z</dcterms:created>
  <dcterms:modified xsi:type="dcterms:W3CDTF">2025-06-30T10:37:23Z</dcterms:modified>
</cp:coreProperties>
</file>